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840" windowWidth="12120" windowHeight="652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4a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/>
  <calcPr fullCalcOnLoad="1"/>
</workbook>
</file>

<file path=xl/sharedStrings.xml><?xml version="1.0" encoding="utf-8"?>
<sst xmlns="http://schemas.openxmlformats.org/spreadsheetml/2006/main" count="380" uniqueCount="287">
  <si>
    <t>Wyszczególnienie</t>
  </si>
  <si>
    <t>4.</t>
  </si>
  <si>
    <t>Dział</t>
  </si>
  <si>
    <t>Rozdział</t>
  </si>
  <si>
    <t>w tym:</t>
  </si>
  <si>
    <t>I.</t>
  </si>
  <si>
    <t>1.</t>
  </si>
  <si>
    <t>2.</t>
  </si>
  <si>
    <t>3.</t>
  </si>
  <si>
    <t>II.</t>
  </si>
  <si>
    <t>III.</t>
  </si>
  <si>
    <t>Nazwa</t>
  </si>
  <si>
    <t>5.</t>
  </si>
  <si>
    <t>6.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</si>
  <si>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</si>
  <si>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</si>
  <si>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</si>
  <si>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</si>
  <si>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</si>
  <si>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</si>
  <si>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Nazwa zadania</t>
  </si>
  <si>
    <t>Kwota dotacji</t>
  </si>
  <si>
    <t>Nazwa instytucji</t>
  </si>
  <si>
    <t>Ochrony Środowiska i Gospodarki Wodnej</t>
  </si>
  <si>
    <t>x</t>
  </si>
  <si>
    <t>Plan na 2007 r.</t>
  </si>
  <si>
    <t>Dochody i wydatki związane z realizacją zadań z zakresu administracji rządowej i innych zadań zleconych odrębnymi ustawami w 2007 r.</t>
  </si>
  <si>
    <t>Lp.</t>
  </si>
  <si>
    <t>Planowane wydatki</t>
  </si>
  <si>
    <t>z tego:</t>
  </si>
  <si>
    <t>obligacje</t>
  </si>
  <si>
    <t>1.1</t>
  </si>
  <si>
    <t>1.2</t>
  </si>
  <si>
    <t>1.3</t>
  </si>
  <si>
    <t>2.1</t>
  </si>
  <si>
    <t>2.2</t>
  </si>
  <si>
    <t>Dotacje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</si>
  <si>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</si>
  <si>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</si>
  <si>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</si>
  <si>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</si>
  <si>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</si>
  <si>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</si>
  <si>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</si>
  <si>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</si>
  <si>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</si>
  <si>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</si>
  <si>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</si>
  <si>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dotacje</t>
  </si>
  <si>
    <t>Wydatki
bieżące</t>
  </si>
  <si>
    <t>kredyty
i pożyczki</t>
  </si>
  <si>
    <t>środki wymienione
w art. 5 ust. 1 pkt 2 i 3 u.f.p.</t>
  </si>
  <si>
    <t>Nazwa zadania inwestycyjnego
i okres realizacji
(w latach)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</si>
  <si>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</si>
  <si>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</si>
  <si>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</si>
  <si>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</si>
  <si>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Łączne koszty finansowe</t>
  </si>
  <si>
    <t>Wydatki na obsługę długu</t>
  </si>
  <si>
    <t>Jednostka organizacyjna realizująca program lub koordynująca wykonanie programu</t>
  </si>
  <si>
    <t>dochody własne jst</t>
  </si>
  <si>
    <t>Wydatki
ogółem
(6+10)</t>
  </si>
  <si>
    <t>świadczenia społeczne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</si>
  <si>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</si>
  <si>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</si>
  <si>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</si>
  <si>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</si>
  <si>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</si>
  <si>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</si>
  <si>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</si>
  <si>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</si>
  <si>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</si>
  <si>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</si>
  <si>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</si>
  <si>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</si>
  <si>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>udzielonych poręczeń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</si>
  <si>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</si>
  <si>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</si>
  <si>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</si>
  <si>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</si>
  <si>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</si>
  <si>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</si>
  <si>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</si>
  <si>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</si>
  <si>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</si>
  <si>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</si>
  <si>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</si>
  <si>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</si>
  <si>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t>Prognoza kwoty długu i spłat na rok 2007 i lata następne</t>
  </si>
  <si>
    <t>rok budżetowy 2007 (8+9+10+11)</t>
  </si>
  <si>
    <t>z tego źródła finansowania</t>
  </si>
  <si>
    <t>Plan
na 2007 r.
(6+12)</t>
  </si>
  <si>
    <t>środki pochodzące
 z innych  źródeł*</t>
  </si>
  <si>
    <t>(* kol. 4 do wykorzystania fakultatywnego)</t>
  </si>
  <si>
    <t>Dochody i wydatki związane z realizacją zadań wykonywanych na podstawie porozumień (umów) między jednostkami samorządu terytorialnego w 2007 r.</t>
  </si>
  <si>
    <t xml:space="preserve">Urzędy naczelnych organów władzy państwow, kontroli i ochrony prawa </t>
  </si>
  <si>
    <t>Bezpieczeństwo publiczne i ochrona przeciwpożarowa</t>
  </si>
  <si>
    <t>Obrona cywilna</t>
  </si>
  <si>
    <t>Zwalczanie narkomanii</t>
  </si>
  <si>
    <t>Pomoc społeczna</t>
  </si>
  <si>
    <t>Ośrodki pomocy społecznej</t>
  </si>
  <si>
    <t>Wynagro-
dzenia i pochodne</t>
  </si>
  <si>
    <t>Urzędy naczelnych organów władzy państwow, kontroli i ochrony prawa oraz sądownictwa</t>
  </si>
  <si>
    <t>Składki na ubezpieczenia zdrowotne
opłacane za osoby pobierające
niektóre świadczenia z pom.społ.</t>
  </si>
  <si>
    <t>OGÓŁEM</t>
  </si>
  <si>
    <t>wynagrodzenia i pochodne</t>
  </si>
  <si>
    <t>wynagrodzenia i pochodne od wynagrodzeń</t>
  </si>
  <si>
    <t>Pomoc Społeczna</t>
  </si>
  <si>
    <t>Zasiłki i pomoc w naturze oraz składki na ubezpieczenia emerytalne i rentowe</t>
  </si>
  <si>
    <t>Dotacje
ogółem paragraf 2030</t>
  </si>
  <si>
    <t>Pozostała działakność</t>
  </si>
  <si>
    <t>Dochody i wydatki związane z realizacją dotacji otrzymanych z budżetu państwa na realizację własnych zadań bieżących gminy w  2007 r.</t>
  </si>
  <si>
    <t>Dotacje
ogółem paragraf 2010</t>
  </si>
  <si>
    <t>Administracja publiczna</t>
  </si>
  <si>
    <t>Urzędy wojewódzkie</t>
  </si>
  <si>
    <t>Świadczenia rodzinne, zaliczka alimentacyjna oraz składki na ubezpieczenia emerytalne i rentowe z ubezpieczenia społecznego</t>
  </si>
  <si>
    <t>Usługi Opiekuńcze i specjalistyczne usługi opiekuńcze</t>
  </si>
  <si>
    <t>Dotacje
ogółem paragraf 2320</t>
  </si>
  <si>
    <t>ogółem</t>
  </si>
  <si>
    <r>
      <t xml:space="preserve">długu po uwzględnieniu wyłączeń </t>
    </r>
    <r>
      <rPr>
        <sz val="8"/>
        <rFont val="Arial"/>
        <family val="2"/>
      </rPr>
      <t>(art. 170 ust. 3)
(1.1+1.2-2.1):3</t>
    </r>
  </si>
  <si>
    <r>
      <t xml:space="preserve">spłaty zadłużenia </t>
    </r>
    <r>
      <rPr>
        <sz val="8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</si>
  <si>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8"/>
        <rFont val="Arial"/>
        <family val="2"/>
      </rPr>
      <t>(art. 169 ust. 3)      (2.1+2.3):3</t>
    </r>
  </si>
  <si>
    <t xml:space="preserve"> pożyczek </t>
  </si>
  <si>
    <r>
      <t xml:space="preserve">długu </t>
    </r>
    <r>
      <rPr>
        <sz val="8"/>
        <rFont val="Arial"/>
        <family val="2"/>
      </rPr>
      <t>(art. 170 ust. 1)         (1:3)</t>
    </r>
  </si>
  <si>
    <r>
      <t xml:space="preserve">Zobowiązania wg tytułów dłużnychna koniec roku: </t>
    </r>
    <r>
      <rPr>
        <sz val="8"/>
        <rFont val="Arial"/>
        <family val="2"/>
      </rPr>
      <t>(1.1+1.2+1.3)</t>
    </r>
  </si>
  <si>
    <t>Limity wydatków na wieloletnie programy inwestycyjne w latach 2007 - 2011</t>
  </si>
  <si>
    <t>LP.</t>
  </si>
  <si>
    <t>WYSZCZEGÓLNIENIE</t>
  </si>
  <si>
    <t>DOCHODY BUDŻETU</t>
  </si>
  <si>
    <t>WYDATKI BUDŻETU</t>
  </si>
  <si>
    <t>DEFICYT BUDŻETU (I-II)</t>
  </si>
  <si>
    <t>FINANSOWANIE DEFICYTU BUDŻETU (1-2)</t>
  </si>
  <si>
    <t>Przychody ogółem,                                                              z tego:</t>
  </si>
  <si>
    <t>A.</t>
  </si>
  <si>
    <t xml:space="preserve">z kredytów </t>
  </si>
  <si>
    <t>B.</t>
  </si>
  <si>
    <t>z pożyczek</t>
  </si>
  <si>
    <t>Rozchody ogółem,                                                              z tego:</t>
  </si>
  <si>
    <t>Spłata kredytów</t>
  </si>
  <si>
    <t>Spłata pożyczek</t>
  </si>
  <si>
    <t>ZESTAWIENIE DOCHODÓW I WYDATKÓW ORAZ ŻRÓDEŁ FINANSOWANIA DEFICYTU BUDŻETU W 2007 ROKU</t>
  </si>
  <si>
    <t xml:space="preserve">KWOTA </t>
  </si>
  <si>
    <t>I.  Stan środków na początek roku</t>
  </si>
  <si>
    <t>01</t>
  </si>
  <si>
    <t>II. Przychody razem /03+04+05+06/</t>
  </si>
  <si>
    <t>02</t>
  </si>
  <si>
    <t>1/ wpływy własne</t>
  </si>
  <si>
    <t>03</t>
  </si>
  <si>
    <t xml:space="preserve">2/ przelewy z Urzędu Marszałkowskiego i od </t>
  </si>
  <si>
    <t xml:space="preserve">   Wojewódzkiego Inspektora Ochrony Środowiska</t>
  </si>
  <si>
    <t>04</t>
  </si>
  <si>
    <t xml:space="preserve">3/ kwoty pieniężne odpowiadające wysokości szkód </t>
  </si>
  <si>
    <t xml:space="preserve">    wynikłych z naruszenia stanu środowiska uzyskane</t>
  </si>
  <si>
    <t xml:space="preserve">    na podstawie decyzji </t>
  </si>
  <si>
    <t>05</t>
  </si>
  <si>
    <t>4/ inne</t>
  </si>
  <si>
    <t>06</t>
  </si>
  <si>
    <t>III. Środki dyspozycyjne /01+ 02/</t>
  </si>
  <si>
    <t>07</t>
  </si>
  <si>
    <t>IV.Wydatki ogółem /od 09 do 18 z wyłączeniem pozycji 12, 13, 14/</t>
  </si>
  <si>
    <t>08</t>
  </si>
  <si>
    <t xml:space="preserve">1/ edukację ekologiczną oraz propagowanie działań  </t>
  </si>
  <si>
    <t xml:space="preserve">    proekologicznych i zasady zrównoważonego rozwoju</t>
  </si>
  <si>
    <t>09</t>
  </si>
  <si>
    <t>2/ wspomaganie systemów kontrolnych i pomiarowych</t>
  </si>
  <si>
    <t xml:space="preserve">    oraz badań stanu środowiska, a także systemów </t>
  </si>
  <si>
    <t xml:space="preserve">    pomiarowych zużycia wody i ciepła</t>
  </si>
  <si>
    <t>3/ realizowanie zadań modernizacyjnych i inwestycyjnych,</t>
  </si>
  <si>
    <t xml:space="preserve">    służących ochronie środowiska i gospodarce wodnej,</t>
  </si>
  <si>
    <t xml:space="preserve">    z tego na:</t>
  </si>
  <si>
    <t xml:space="preserve">  a/ ochronę wód</t>
  </si>
  <si>
    <t xml:space="preserve">  b/ ochronę powietrza</t>
  </si>
  <si>
    <t xml:space="preserve">  c/ ochronę przeciwpowodziową i obiekty małej </t>
  </si>
  <si>
    <t xml:space="preserve">      retencji wodnej</t>
  </si>
  <si>
    <t xml:space="preserve">4/ urządzanie i utrzymywanie terenów zieleni, zadrzewień, </t>
  </si>
  <si>
    <t xml:space="preserve">    zakrzewień oraz parków </t>
  </si>
  <si>
    <t>5/ realizację przedsięwzięć związanych z gospodarką</t>
  </si>
  <si>
    <t xml:space="preserve">    odpadami </t>
  </si>
  <si>
    <t>V. Stan środków na koniec roku /07 - 08/</t>
  </si>
  <si>
    <t>Dochody i wydatki związane z realizacją zadań określonych w Gminnym Programie Profilaktyki i Rozwiazywania Problemów Alkoholowych oraz Gminnym Programie Zwalczania Narkomanii</t>
  </si>
  <si>
    <t>Dochody</t>
  </si>
  <si>
    <t>Kwota w złotych</t>
  </si>
  <si>
    <t>Klasyfikacja budżetowa</t>
  </si>
  <si>
    <t>Wydatki</t>
  </si>
  <si>
    <t>Rodzaj dochodu</t>
  </si>
  <si>
    <t>§</t>
  </si>
  <si>
    <t>Rodzaj wydatków</t>
  </si>
  <si>
    <t>Opłaty za korzystanie z zezwoleń na sprzedaż napojów alkoholowych</t>
  </si>
  <si>
    <t>Przeciwdziałanie alkoholizmowi</t>
  </si>
  <si>
    <t>Różne</t>
  </si>
  <si>
    <t>Dotacje podmiotowe w 2007 r.</t>
  </si>
  <si>
    <t>z tego na następujące kierunki:</t>
  </si>
  <si>
    <t>UM w Strumieniu</t>
  </si>
  <si>
    <t xml:space="preserve">Modernizacja Sali Widowiskowej w Pruchnej </t>
  </si>
  <si>
    <t>2008 r</t>
  </si>
  <si>
    <t>2009 r</t>
  </si>
  <si>
    <t>2010r</t>
  </si>
  <si>
    <t>2011 r</t>
  </si>
  <si>
    <t xml:space="preserve">Rozbudowa sieci kanalizacyjnej oczyszczalni ścieków w Strumieniu </t>
  </si>
  <si>
    <t>Modernizacja Ratusza w Strumieniu</t>
  </si>
  <si>
    <t>Rewitalizacja zabytkowej Starówki Strumieńskiej</t>
  </si>
  <si>
    <t>Modernizacja połączenia ul. Kościelnej z ul. Młyńską w Strumieniu</t>
  </si>
  <si>
    <t>Stworzenie publicznych punktów dostępu do internetu na terenie Gminy Strumień</t>
  </si>
  <si>
    <t>Przystosowanie systemu informatycznego gminnej administracji samorządowej do kompleksowego świadczenia usług drogą elektroniczną</t>
  </si>
  <si>
    <t>Program ograniczenia niskiej emisji dla Gminy Strumień</t>
  </si>
  <si>
    <t>Termomodernizacja Gimnazjum im. Powstańców Śląskich w Strumieniu wraz z adaptacją pomieszczeń</t>
  </si>
  <si>
    <t>Modernizacja sali przy OSP w Bąkowie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</si>
  <si>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</si>
  <si>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</si>
  <si>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</si>
  <si>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</si>
  <si>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D.Planowana pożyczka z WFOŚiGW</t>
  </si>
  <si>
    <t>E.Planowany udział mieszkańców</t>
  </si>
  <si>
    <t>F.środki własne (budzet)</t>
  </si>
  <si>
    <t>(** kol. 4 do wykorzystania fakultatywnego)</t>
  </si>
  <si>
    <t xml:space="preserve">UM w Strumieniu (planujemy zaciągnąć pożyczkę w wysokości 75% kosztów kwalifikowalnych) </t>
  </si>
  <si>
    <t xml:space="preserve">Termomodernizacja przedszkola przy ul. Młyńskiej         w Strumieniu </t>
  </si>
  <si>
    <t xml:space="preserve">UM w Strumieniu (przyjęto 84,86 % dofinansowania z EFRR) </t>
  </si>
  <si>
    <t>UM w Strumieniu (przyjęto 84,79% dofinansowania z EFRR)</t>
  </si>
  <si>
    <t xml:space="preserve">UM w Strumieniu (przyjęto 81,11 % dofinansowania z EFRR) </t>
  </si>
  <si>
    <t xml:space="preserve">UM w Strumieniu (przyjęto 84,72 % dofinansowania z EFRR) </t>
  </si>
  <si>
    <t xml:space="preserve">UM w Strumieniu (przyjęto 84,92 % dofinansowania z EFRR) </t>
  </si>
  <si>
    <t xml:space="preserve">UM w Strumieniu (przyjęto 85,00 % dofinansowania z EFRR) </t>
  </si>
  <si>
    <t>UM w Strumieniu (przyjęto 85,00 % dofinansowania z EFRR projekt na liście rezerwowej)</t>
  </si>
  <si>
    <t>Termomodernizacja budynku mieszkalnego wielorodzinnego wraz z dobudową kotłowni przy ul. Pawłowickiej 1       w Strumieniu</t>
  </si>
  <si>
    <t xml:space="preserve">A.      
B.
C.
D.  
E.
F.    
G.
</t>
  </si>
  <si>
    <t>A.      
B.
C.
D.  
E.
F.                            G.</t>
  </si>
  <si>
    <t>A.      
B.
C.
D. 
E.
F. 40 701                     G.</t>
  </si>
  <si>
    <t>G. Dotacja z funduszy celowych (np.od WFOŚiGW)</t>
  </si>
  <si>
    <t>A.      
B.
C. 648 888
D.  
E.
F. 114 510        G.</t>
  </si>
  <si>
    <t>A.      
B.
C.
D.  
E.
F.                                G.</t>
  </si>
  <si>
    <t>A.      
B.
C.
D.  
E.
F. 200 000                 G.</t>
  </si>
  <si>
    <t>A.      
B.
C.
D.  
E.
F. 200 000                    G.</t>
  </si>
  <si>
    <t>A.      
B.
C.
D.  
E.
F. 150 000                      G.</t>
  </si>
  <si>
    <t>A.      
B.
C.
D.  
E.
F. 150 000                       G.</t>
  </si>
  <si>
    <t>A.      
B.
C.
D.  
E.
F.                                 G.</t>
  </si>
  <si>
    <t>A.      
B.
C. 814 725
D.  
E.
F. 145 356                                G.</t>
  </si>
  <si>
    <t>A.      
B.
C.
D.  
E.
F.                               G.</t>
  </si>
  <si>
    <t>A.      
B.
C. 55 860
D.  
E.
F. 10 020                               G.</t>
  </si>
  <si>
    <t>A.      
B.
C. 1 138 709
D.  
E.
F. 204 267                          G.</t>
  </si>
  <si>
    <t>A.      
B.
C.
D.  
E.
F.                                   G.</t>
  </si>
  <si>
    <t>A.      
B.
C. 13 062
D.  
E.
F. 3 043                          G.</t>
  </si>
  <si>
    <t>A.      
B.
C. 1 121 673
D.  
E.
F. 261 231                         G.</t>
  </si>
  <si>
    <t>A.      
B.
C.
D.  
E.
F.                                  G.</t>
  </si>
  <si>
    <t>A.      
B.
C. 18 604
D.  
E.
F. 3 356                            G.</t>
  </si>
  <si>
    <t>A.      
B.
C. 181 392
D.  
E.
F. 32 716                          G.</t>
  </si>
  <si>
    <t>A.      
B.
C.
D.  
E.
F.                                      G.</t>
  </si>
  <si>
    <t>A.      
B.
C.
D.  
E.
F.                                     G.</t>
  </si>
  <si>
    <t>A.      
B.
C. 92 000 
D.  
E.
F. 16 336                       G.</t>
  </si>
  <si>
    <t>A.      
B.
C.
D.  
E.
F.                                    G.</t>
  </si>
  <si>
    <t>A.      
B.
C. 1 180 446
D.  
E.
F. 208 314                         G.</t>
  </si>
  <si>
    <t>A.      
B.
C. 38 998
D.  
E.
F. 6 882                           G.</t>
  </si>
  <si>
    <t>A.      
B.
C. 981 002
D.  
E.
F. 173 118                       G.</t>
  </si>
  <si>
    <t>A.      
B.
C.
D.  
E.
F.                              G.</t>
  </si>
  <si>
    <t>A.      
B.
C.
D. 839 183  
E.
F. 350 817                      G.</t>
  </si>
  <si>
    <t>A.      
B.
C. 29 036
D.  
E.
F. 5 124                      G.</t>
  </si>
  <si>
    <t>A.      
B.
C. 35 200
D.  
E.
F. 66 280                       G.</t>
  </si>
  <si>
    <t>A.      
B.
C.
D.  
E.
F.  49 389               G. 232 605</t>
  </si>
  <si>
    <t>Rewaloryzacja zieleni Parku Miejskiego w Strumieniu wpisanego do rejestru zabytków w ramach układu urbanistycznego</t>
  </si>
  <si>
    <t xml:space="preserve">A.      
B.
C.
D.  
E.
F. 100 000   
G.
</t>
  </si>
  <si>
    <t>A.  
B. 
C. 
D.  
E.
F.                              G.</t>
  </si>
  <si>
    <t>A.      
B.
C. 
D.  
E. 
F. 30 000                                  G.</t>
  </si>
  <si>
    <t>Budowa muszli koncertowej wraz z fontanną solankową</t>
  </si>
  <si>
    <t>A.      
B.
C. 41 480
D.  
E.
F. 22 320                          G.</t>
  </si>
  <si>
    <t>Odwodnienie osiedla w Drogomyślu wraz   z odtworzeniem dróg</t>
  </si>
  <si>
    <t>A.      
B.
C.
D. 
E.  
F.                                     G.</t>
  </si>
  <si>
    <t>A.      
B.
C. 
D.
E. 
F. 30 000                                   G.</t>
  </si>
  <si>
    <t>A.      
B.
C. 
D.  
E.
F. 15 000                                G.</t>
  </si>
  <si>
    <t>UM w Strumieniu (przyjęto 85,00 % dofinansowania z EFRR w ramach RPO Woj.Śl. 2007-2013)</t>
  </si>
  <si>
    <t xml:space="preserve">A.      
B.
C. 2 559 350 
D.  
E.
F. 451 650     
G.
</t>
  </si>
  <si>
    <t xml:space="preserve">A.      
B.
C. 5 933 850
D.  
E.
F. 1 047 150   
G.
</t>
  </si>
  <si>
    <t>A.      
B.
C. 23 353
D.  
E.
F. 38 439                        G.</t>
  </si>
  <si>
    <t xml:space="preserve">A.      
B.
C.
D.  
E.
F.  0  
G.
</t>
  </si>
  <si>
    <t xml:space="preserve">A.      
B.
C. 0
D.  
E.
F. 0   
G.
</t>
  </si>
  <si>
    <t>Budowa sieci kanalizacyjnej w Gminie Strumień - projekt</t>
  </si>
  <si>
    <t>A.      
B.
C. 0
D.  
E.
F. 0                                  G.</t>
  </si>
  <si>
    <t>A.      
B.
C. 0
D.  
E.
F.  0                                  G.</t>
  </si>
  <si>
    <t>Budowa terenu rekreacyjno sportowego w Strumieniu przy         ul. Powstańców Śląskich</t>
  </si>
  <si>
    <t>A.      
B.
C. 0
D.  
E.
F. 0                            G.</t>
  </si>
  <si>
    <t>A.      
B.
C. 680 000
D.  
E.  
F. 120 000                                 G.</t>
  </si>
  <si>
    <t>A.      
B.
C. 
D. 756 000 
E. 360 000
F. 67 500                   G.</t>
  </si>
  <si>
    <t>A.      
B.
C.
D. 1 008 000 
E.  480 000
F.  90 000                      G.</t>
  </si>
  <si>
    <t>A.      
B.
C.
D. 1 176 000 
E.  560 000
F.  105 000                        G.</t>
  </si>
  <si>
    <t>A.      
B.
C. 280 500
D.  
E.
F. 49 500                     G.</t>
  </si>
  <si>
    <t>A.      
B.
C.
D.  
E.
F. 100 000                        G.</t>
  </si>
  <si>
    <t>Załącznik Nr 7a                                                 do uchwały Nr V/19/2007                                                       Rady Miejskiej w Strumieniu                               z dnia 30 stycznia 2007r</t>
  </si>
  <si>
    <t>Załącznik Nr 4                                                 do uchwały Nr XV/110/07                                                       Rady Miejskiej w Strumieniu                               z dnia 28 listopada 2007r.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</si>
</sst>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##"/>
    <numFmt numFmtId="169" formatCode="0####"/>
  </numFmts>
  <fonts count="4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i/>
      <sz val="9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3" fillId="0" borderId="0" xfId="0" applyFont="1" applyAlignment="1">
      <alignment vertical="center"/>
    </xf>
    <xf numFmtId="0" fontId="1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4" fontId="14" fillId="2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vertical="center"/>
    </xf>
    <xf numFmtId="4" fontId="17" fillId="0" borderId="0" xfId="0" applyNumberFormat="1" applyFont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4" fontId="16" fillId="0" borderId="10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/>
    </xf>
    <xf numFmtId="0" fontId="14" fillId="24" borderId="10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15" fillId="25" borderId="10" xfId="0" applyFont="1" applyFill="1" applyBorder="1" applyAlignment="1">
      <alignment horizontal="center" vertical="center"/>
    </xf>
    <xf numFmtId="4" fontId="16" fillId="25" borderId="10" xfId="0" applyNumberFormat="1" applyFont="1" applyFill="1" applyBorder="1" applyAlignment="1">
      <alignment vertical="center" wrapText="1"/>
    </xf>
    <xf numFmtId="4" fontId="16" fillId="25" borderId="10" xfId="0" applyNumberFormat="1" applyFont="1" applyFill="1" applyBorder="1" applyAlignment="1">
      <alignment vertical="center"/>
    </xf>
    <xf numFmtId="0" fontId="15" fillId="25" borderId="10" xfId="0" applyFont="1" applyFill="1" applyBorder="1" applyAlignment="1">
      <alignment vertical="center" wrapText="1"/>
    </xf>
    <xf numFmtId="0" fontId="16" fillId="24" borderId="0" xfId="0" applyFont="1" applyFill="1" applyAlignment="1">
      <alignment horizontal="center" vertical="center"/>
    </xf>
    <xf numFmtId="0" fontId="16" fillId="24" borderId="10" xfId="0" applyFont="1" applyFill="1" applyBorder="1" applyAlignment="1">
      <alignment horizontal="center" vertical="center"/>
    </xf>
    <xf numFmtId="0" fontId="16" fillId="24" borderId="0" xfId="0" applyFont="1" applyFill="1" applyAlignment="1">
      <alignment vertical="center"/>
    </xf>
    <xf numFmtId="0" fontId="14" fillId="25" borderId="10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4" fontId="16" fillId="6" borderId="10" xfId="0" applyNumberFormat="1" applyFont="1" applyFill="1" applyBorder="1" applyAlignment="1">
      <alignment vertical="center" wrapText="1"/>
    </xf>
    <xf numFmtId="4" fontId="16" fillId="6" borderId="10" xfId="0" applyNumberFormat="1" applyFont="1" applyFill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24" borderId="10" xfId="0" applyFont="1" applyFill="1" applyBorder="1" applyAlignment="1">
      <alignment vertical="center" wrapText="1"/>
    </xf>
    <xf numFmtId="0" fontId="15" fillId="6" borderId="10" xfId="0" applyFont="1" applyFill="1" applyBorder="1" applyAlignment="1">
      <alignment vertical="center" wrapText="1"/>
    </xf>
    <xf numFmtId="4" fontId="1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4" fillId="25" borderId="10" xfId="0" applyFont="1" applyFill="1" applyBorder="1" applyAlignment="1">
      <alignment vertical="center" wrapText="1"/>
    </xf>
    <xf numFmtId="0" fontId="19" fillId="25" borderId="11" xfId="0" applyNumberFormat="1" applyFont="1" applyFill="1" applyBorder="1" applyAlignment="1">
      <alignment vertical="center"/>
    </xf>
    <xf numFmtId="0" fontId="19" fillId="25" borderId="11" xfId="0" applyNumberFormat="1" applyFont="1" applyFill="1" applyBorder="1" applyAlignment="1">
      <alignment vertical="center" wrapText="1"/>
    </xf>
    <xf numFmtId="4" fontId="19" fillId="25" borderId="11" xfId="0" applyNumberFormat="1" applyFont="1" applyFill="1" applyBorder="1" applyAlignment="1">
      <alignment vertical="center"/>
    </xf>
    <xf numFmtId="0" fontId="20" fillId="0" borderId="12" xfId="0" applyNumberFormat="1" applyFont="1" applyBorder="1" applyAlignment="1">
      <alignment vertical="center"/>
    </xf>
    <xf numFmtId="0" fontId="20" fillId="0" borderId="12" xfId="0" applyNumberFormat="1" applyFont="1" applyBorder="1" applyAlignment="1">
      <alignment vertical="center" wrapText="1"/>
    </xf>
    <xf numFmtId="4" fontId="20" fillId="0" borderId="12" xfId="0" applyNumberFormat="1" applyFont="1" applyBorder="1" applyAlignment="1">
      <alignment vertical="center"/>
    </xf>
    <xf numFmtId="0" fontId="19" fillId="25" borderId="12" xfId="0" applyNumberFormat="1" applyFont="1" applyFill="1" applyBorder="1" applyAlignment="1">
      <alignment vertical="center"/>
    </xf>
    <xf numFmtId="0" fontId="19" fillId="25" borderId="10" xfId="0" applyFont="1" applyFill="1" applyBorder="1" applyAlignment="1">
      <alignment vertical="center" wrapText="1"/>
    </xf>
    <xf numFmtId="4" fontId="19" fillId="25" borderId="12" xfId="0" applyNumberFormat="1" applyFont="1" applyFill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19" fillId="25" borderId="12" xfId="0" applyNumberFormat="1" applyFont="1" applyFill="1" applyBorder="1" applyAlignment="1">
      <alignment vertical="center" wrapText="1"/>
    </xf>
    <xf numFmtId="4" fontId="20" fillId="0" borderId="12" xfId="0" applyNumberFormat="1" applyFont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NumberFormat="1" applyFont="1" applyBorder="1" applyAlignment="1">
      <alignment vertical="center"/>
    </xf>
    <xf numFmtId="0" fontId="19" fillId="20" borderId="16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5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19" fillId="25" borderId="11" xfId="0" applyFont="1" applyFill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" fontId="16" fillId="26" borderId="10" xfId="0" applyNumberFormat="1" applyFont="1" applyFill="1" applyBorder="1" applyAlignment="1">
      <alignment vertical="center" wrapText="1"/>
    </xf>
    <xf numFmtId="168" fontId="15" fillId="25" borderId="10" xfId="0" applyNumberFormat="1" applyFont="1" applyFill="1" applyBorder="1" applyAlignment="1">
      <alignment horizontal="center" vertical="center"/>
    </xf>
    <xf numFmtId="169" fontId="15" fillId="26" borderId="10" xfId="0" applyNumberFormat="1" applyFont="1" applyFill="1" applyBorder="1" applyAlignment="1">
      <alignment horizontal="center" vertical="center"/>
    </xf>
    <xf numFmtId="169" fontId="14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10" fontId="16" fillId="0" borderId="0" xfId="0" applyNumberFormat="1" applyFont="1" applyAlignment="1">
      <alignment vertical="center"/>
    </xf>
    <xf numFmtId="0" fontId="14" fillId="26" borderId="10" xfId="0" applyFont="1" applyFill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68" fontId="0" fillId="0" borderId="10" xfId="0" applyNumberFormat="1" applyBorder="1" applyAlignment="1">
      <alignment vertical="center"/>
    </xf>
    <xf numFmtId="16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14" fillId="25" borderId="17" xfId="0" applyFont="1" applyFill="1" applyBorder="1" applyAlignment="1">
      <alignment vertical="center"/>
    </xf>
    <xf numFmtId="0" fontId="14" fillId="25" borderId="17" xfId="0" applyFont="1" applyFill="1" applyBorder="1" applyAlignment="1">
      <alignment horizontal="center" vertical="center"/>
    </xf>
    <xf numFmtId="4" fontId="14" fillId="25" borderId="17" xfId="0" applyNumberFormat="1" applyFont="1" applyFill="1" applyBorder="1" applyAlignment="1">
      <alignment vertical="center"/>
    </xf>
    <xf numFmtId="0" fontId="15" fillId="26" borderId="10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vertical="center"/>
    </xf>
    <xf numFmtId="4" fontId="19" fillId="25" borderId="18" xfId="0" applyNumberFormat="1" applyFont="1" applyFill="1" applyBorder="1" applyAlignment="1">
      <alignment vertical="center"/>
    </xf>
    <xf numFmtId="4" fontId="19" fillId="25" borderId="19" xfId="0" applyNumberFormat="1" applyFont="1" applyFill="1" applyBorder="1" applyAlignment="1">
      <alignment vertical="center"/>
    </xf>
    <xf numFmtId="4" fontId="19" fillId="25" borderId="17" xfId="0" applyNumberFormat="1" applyFont="1" applyFill="1" applyBorder="1" applyAlignment="1">
      <alignment vertical="center"/>
    </xf>
    <xf numFmtId="0" fontId="19" fillId="25" borderId="18" xfId="0" applyFont="1" applyFill="1" applyBorder="1" applyAlignment="1">
      <alignment horizontal="center" vertical="center"/>
    </xf>
    <xf numFmtId="0" fontId="19" fillId="25" borderId="19" xfId="0" applyFont="1" applyFill="1" applyBorder="1" applyAlignment="1">
      <alignment horizontal="center" vertical="center"/>
    </xf>
    <xf numFmtId="0" fontId="19" fillId="25" borderId="17" xfId="0" applyFont="1" applyFill="1" applyBorder="1" applyAlignment="1">
      <alignment horizontal="center" vertical="center"/>
    </xf>
    <xf numFmtId="4" fontId="19" fillId="25" borderId="20" xfId="0" applyNumberFormat="1" applyFont="1" applyFill="1" applyBorder="1" applyAlignment="1">
      <alignment horizontal="center" vertical="center"/>
    </xf>
    <xf numFmtId="4" fontId="19" fillId="25" borderId="17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26" fillId="2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wrapText="1"/>
    </xf>
    <xf numFmtId="0" fontId="27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horizontal="left" wrapText="1" indent="1"/>
    </xf>
    <xf numFmtId="0" fontId="26" fillId="25" borderId="10" xfId="0" applyFont="1" applyFill="1" applyBorder="1" applyAlignment="1">
      <alignment horizontal="center" wrapText="1"/>
    </xf>
    <xf numFmtId="0" fontId="26" fillId="25" borderId="10" xfId="0" applyFont="1" applyFill="1" applyBorder="1" applyAlignment="1">
      <alignment wrapText="1"/>
    </xf>
    <xf numFmtId="0" fontId="27" fillId="0" borderId="10" xfId="0" applyFont="1" applyBorder="1" applyAlignment="1">
      <alignment horizontal="left" wrapText="1" indent="8"/>
    </xf>
    <xf numFmtId="0" fontId="27" fillId="0" borderId="10" xfId="0" applyFont="1" applyBorder="1" applyAlignment="1">
      <alignment wrapText="1"/>
    </xf>
    <xf numFmtId="0" fontId="26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 horizontal="left" vertical="center"/>
    </xf>
    <xf numFmtId="0" fontId="26" fillId="25" borderId="10" xfId="0" applyFont="1" applyFill="1" applyBorder="1" applyAlignment="1">
      <alignment horizontal="left" wrapText="1" indent="1"/>
    </xf>
    <xf numFmtId="4" fontId="27" fillId="25" borderId="10" xfId="0" applyNumberFormat="1" applyFont="1" applyFill="1" applyBorder="1" applyAlignment="1">
      <alignment horizontal="right" vertical="center" wrapText="1"/>
    </xf>
    <xf numFmtId="4" fontId="27" fillId="25" borderId="10" xfId="0" applyNumberFormat="1" applyFont="1" applyFill="1" applyBorder="1" applyAlignment="1">
      <alignment horizontal="right" vertical="top" wrapText="1"/>
    </xf>
    <xf numFmtId="4" fontId="27" fillId="0" borderId="10" xfId="0" applyNumberFormat="1" applyFont="1" applyBorder="1" applyAlignment="1">
      <alignment horizontal="right" vertical="top" wrapText="1"/>
    </xf>
    <xf numFmtId="4" fontId="26" fillId="25" borderId="10" xfId="0" applyNumberFormat="1" applyFont="1" applyFill="1" applyBorder="1" applyAlignment="1">
      <alignment horizontal="right" wrapText="1"/>
    </xf>
    <xf numFmtId="4" fontId="27" fillId="0" borderId="10" xfId="0" applyNumberFormat="1" applyFont="1" applyBorder="1" applyAlignment="1">
      <alignment horizontal="right" wrapText="1"/>
    </xf>
    <xf numFmtId="4" fontId="26" fillId="0" borderId="10" xfId="0" applyNumberFormat="1" applyFont="1" applyBorder="1" applyAlignment="1">
      <alignment horizontal="right" vertical="top" wrapText="1"/>
    </xf>
    <xf numFmtId="0" fontId="26" fillId="20" borderId="21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wrapText="1"/>
    </xf>
    <xf numFmtId="4" fontId="27" fillId="25" borderId="21" xfId="0" applyNumberFormat="1" applyFont="1" applyFill="1" applyBorder="1" applyAlignment="1">
      <alignment horizontal="right" vertical="center" wrapText="1"/>
    </xf>
    <xf numFmtId="4" fontId="27" fillId="25" borderId="21" xfId="0" applyNumberFormat="1" applyFont="1" applyFill="1" applyBorder="1" applyAlignment="1">
      <alignment horizontal="right" vertical="top" wrapText="1"/>
    </xf>
    <xf numFmtId="4" fontId="27" fillId="0" borderId="21" xfId="0" applyNumberFormat="1" applyFont="1" applyBorder="1" applyAlignment="1">
      <alignment horizontal="right" vertical="top" wrapText="1"/>
    </xf>
    <xf numFmtId="4" fontId="26" fillId="25" borderId="21" xfId="0" applyNumberFormat="1" applyFont="1" applyFill="1" applyBorder="1" applyAlignment="1">
      <alignment horizontal="right" wrapText="1"/>
    </xf>
    <xf numFmtId="4" fontId="27" fillId="0" borderId="21" xfId="0" applyNumberFormat="1" applyFont="1" applyBorder="1" applyAlignment="1">
      <alignment horizontal="right" wrapText="1"/>
    </xf>
    <xf numFmtId="4" fontId="26" fillId="0" borderId="21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5" fillId="0" borderId="0" xfId="0" applyFont="1" applyAlignment="1">
      <alignment horizontal="centerContinuous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4" fontId="3" fillId="0" borderId="24" xfId="0" applyNumberFormat="1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4" fontId="3" fillId="0" borderId="27" xfId="0" applyNumberFormat="1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 wrapText="1"/>
    </xf>
    <xf numFmtId="4" fontId="3" fillId="0" borderId="30" xfId="0" applyNumberFormat="1" applyFont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4" fontId="3" fillId="0" borderId="32" xfId="0" applyNumberFormat="1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" fontId="0" fillId="0" borderId="34" xfId="0" applyNumberFormat="1" applyFont="1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4" fontId="0" fillId="0" borderId="32" xfId="0" applyNumberFormat="1" applyFont="1" applyBorder="1" applyAlignment="1" quotePrefix="1">
      <alignment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" fontId="3" fillId="0" borderId="34" xfId="0" applyNumberFormat="1" applyFont="1" applyBorder="1" applyAlignment="1" quotePrefix="1">
      <alignment vertical="center" wrapText="1"/>
    </xf>
    <xf numFmtId="0" fontId="0" fillId="0" borderId="35" xfId="0" applyFont="1" applyBorder="1" applyAlignment="1">
      <alignment vertical="center" wrapText="1"/>
    </xf>
    <xf numFmtId="4" fontId="0" fillId="0" borderId="36" xfId="0" applyNumberFormat="1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7" xfId="0" applyFont="1" applyBorder="1" applyAlignment="1">
      <alignment vertical="center" wrapText="1"/>
    </xf>
    <xf numFmtId="4" fontId="0" fillId="0" borderId="38" xfId="0" applyNumberFormat="1" applyFont="1" applyBorder="1" applyAlignment="1">
      <alignment vertical="center" wrapText="1"/>
    </xf>
    <xf numFmtId="0" fontId="3" fillId="20" borderId="39" xfId="0" applyFont="1" applyFill="1" applyBorder="1" applyAlignment="1">
      <alignment horizontal="center" vertical="center" wrapText="1"/>
    </xf>
    <xf numFmtId="0" fontId="3" fillId="20" borderId="40" xfId="0" applyFont="1" applyFill="1" applyBorder="1" applyAlignment="1">
      <alignment horizontal="center" vertical="center" wrapText="1"/>
    </xf>
    <xf numFmtId="0" fontId="3" fillId="20" borderId="41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Continuous"/>
    </xf>
    <xf numFmtId="0" fontId="0" fillId="0" borderId="43" xfId="0" applyFont="1" applyBorder="1" applyAlignment="1">
      <alignment horizontal="centerContinuous"/>
    </xf>
    <xf numFmtId="0" fontId="0" fillId="0" borderId="43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4" xfId="0" applyFont="1" applyBorder="1" applyAlignment="1" quotePrefix="1">
      <alignment horizontal="center"/>
    </xf>
    <xf numFmtId="4" fontId="0" fillId="0" borderId="44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45" xfId="0" applyFont="1" applyBorder="1" applyAlignment="1" quotePrefix="1">
      <alignment horizontal="center"/>
    </xf>
    <xf numFmtId="4" fontId="0" fillId="0" borderId="45" xfId="0" applyNumberFormat="1" applyFont="1" applyBorder="1" applyAlignment="1">
      <alignment horizontal="right"/>
    </xf>
    <xf numFmtId="0" fontId="0" fillId="0" borderId="15" xfId="0" applyFont="1" applyBorder="1" applyAlignment="1">
      <alignment wrapText="1"/>
    </xf>
    <xf numFmtId="0" fontId="0" fillId="0" borderId="46" xfId="0" applyFont="1" applyBorder="1" applyAlignment="1" quotePrefix="1">
      <alignment horizontal="center"/>
    </xf>
    <xf numFmtId="4" fontId="0" fillId="0" borderId="4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 quotePrefix="1">
      <alignment horizontal="center"/>
    </xf>
    <xf numFmtId="4" fontId="0" fillId="0" borderId="43" xfId="0" applyNumberFormat="1" applyFont="1" applyBorder="1" applyAlignment="1">
      <alignment horizontal="right"/>
    </xf>
    <xf numFmtId="0" fontId="0" fillId="0" borderId="43" xfId="0" applyFont="1" applyBorder="1" applyAlignment="1" quotePrefix="1">
      <alignment horizontal="center"/>
    </xf>
    <xf numFmtId="0" fontId="0" fillId="0" borderId="21" xfId="0" applyFont="1" applyBorder="1" applyAlignment="1">
      <alignment/>
    </xf>
    <xf numFmtId="0" fontId="0" fillId="0" borderId="4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45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0" xfId="0" applyFont="1" applyBorder="1" applyAlignment="1" quotePrefix="1">
      <alignment horizontal="center"/>
    </xf>
    <xf numFmtId="0" fontId="0" fillId="0" borderId="46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28" fillId="0" borderId="0" xfId="0" applyFont="1" applyAlignment="1">
      <alignment horizontal="justify"/>
    </xf>
    <xf numFmtId="0" fontId="29" fillId="0" borderId="14" xfId="0" applyFont="1" applyBorder="1" applyAlignment="1">
      <alignment horizontal="center" vertical="top" wrapText="1"/>
    </xf>
    <xf numFmtId="0" fontId="29" fillId="0" borderId="47" xfId="0" applyFont="1" applyBorder="1" applyAlignment="1">
      <alignment horizontal="center" vertical="top" wrapText="1"/>
    </xf>
    <xf numFmtId="0" fontId="29" fillId="0" borderId="48" xfId="0" applyFont="1" applyBorder="1" applyAlignment="1">
      <alignment horizontal="center" vertical="top" wrapText="1"/>
    </xf>
    <xf numFmtId="0" fontId="29" fillId="0" borderId="43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28" fillId="0" borderId="43" xfId="0" applyFont="1" applyBorder="1" applyAlignment="1">
      <alignment horizontal="center" vertical="top" wrapText="1"/>
    </xf>
    <xf numFmtId="0" fontId="28" fillId="0" borderId="47" xfId="0" applyFont="1" applyBorder="1" applyAlignment="1">
      <alignment horizontal="center" vertical="top" wrapText="1"/>
    </xf>
    <xf numFmtId="0" fontId="28" fillId="0" borderId="48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4" fontId="28" fillId="0" borderId="10" xfId="0" applyNumberFormat="1" applyFont="1" applyBorder="1" applyAlignment="1">
      <alignment horizontal="center" vertical="top" wrapText="1"/>
    </xf>
    <xf numFmtId="0" fontId="7" fillId="0" borderId="33" xfId="0" applyFont="1" applyBorder="1" applyAlignment="1">
      <alignment horizontal="justify" vertical="top" wrapText="1"/>
    </xf>
    <xf numFmtId="0" fontId="26" fillId="20" borderId="46" xfId="0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6" fillId="0" borderId="0" xfId="0" applyNumberFormat="1" applyFont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center"/>
    </xf>
    <xf numFmtId="3" fontId="7" fillId="25" borderId="17" xfId="0" applyNumberFormat="1" applyFont="1" applyFill="1" applyBorder="1" applyAlignment="1">
      <alignment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45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 wrapText="1"/>
    </xf>
    <xf numFmtId="3" fontId="7" fillId="0" borderId="16" xfId="0" applyNumberFormat="1" applyFont="1" applyBorder="1" applyAlignment="1">
      <alignment vertical="center"/>
    </xf>
    <xf numFmtId="3" fontId="7" fillId="25" borderId="17" xfId="0" applyNumberFormat="1" applyFont="1" applyFill="1" applyBorder="1" applyAlignment="1">
      <alignment horizontal="center" vertical="center"/>
    </xf>
    <xf numFmtId="0" fontId="25" fillId="25" borderId="17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19" fillId="25" borderId="2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  <xf numFmtId="0" fontId="19" fillId="20" borderId="16" xfId="0" applyNumberFormat="1" applyFont="1" applyFill="1" applyBorder="1" applyAlignment="1">
      <alignment horizontal="center" vertical="center"/>
    </xf>
    <xf numFmtId="0" fontId="19" fillId="20" borderId="15" xfId="0" applyNumberFormat="1" applyFont="1" applyFill="1" applyBorder="1" applyAlignment="1">
      <alignment horizontal="center" vertical="center"/>
    </xf>
    <xf numFmtId="0" fontId="19" fillId="20" borderId="14" xfId="0" applyNumberFormat="1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4" fontId="19" fillId="25" borderId="18" xfId="0" applyNumberFormat="1" applyFont="1" applyFill="1" applyBorder="1" applyAlignment="1">
      <alignment horizontal="center" vertical="center"/>
    </xf>
    <xf numFmtId="4" fontId="19" fillId="25" borderId="1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" fontId="14" fillId="20" borderId="10" xfId="0" applyNumberFormat="1" applyFont="1" applyFill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left" vertical="center"/>
    </xf>
    <xf numFmtId="0" fontId="3" fillId="25" borderId="50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" fillId="20" borderId="21" xfId="0" applyFont="1" applyFill="1" applyBorder="1" applyAlignment="1">
      <alignment horizontal="center" vertical="center" wrapText="1"/>
    </xf>
    <xf numFmtId="0" fontId="3" fillId="20" borderId="35" xfId="0" applyFont="1" applyFill="1" applyBorder="1" applyAlignment="1">
      <alignment horizontal="center" vertical="center" wrapText="1"/>
    </xf>
    <xf numFmtId="0" fontId="3" fillId="20" borderId="4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6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9" fillId="20" borderId="16" xfId="0" applyFont="1" applyFill="1" applyBorder="1" applyAlignment="1">
      <alignment horizontal="center" vertical="center"/>
    </xf>
    <xf numFmtId="0" fontId="19" fillId="20" borderId="15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3" fillId="25" borderId="21" xfId="0" applyFont="1" applyFill="1" applyBorder="1" applyAlignment="1">
      <alignment horizontal="center" vertical="center"/>
    </xf>
    <xf numFmtId="0" fontId="3" fillId="25" borderId="35" xfId="0" applyFont="1" applyFill="1" applyBorder="1" applyAlignment="1">
      <alignment horizontal="center" vertical="center"/>
    </xf>
    <xf numFmtId="0" fontId="3" fillId="25" borderId="4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  <xf numFmtId="0" fontId="26" fillId="20" borderId="16" xfId="0" applyFont="1" applyFill="1" applyBorder="1" applyAlignment="1">
      <alignment horizontal="center" vertical="center" wrapText="1"/>
    </xf>
    <xf numFmtId="0" fontId="26" fillId="20" borderId="14" xfId="0" applyFont="1" applyFill="1" applyBorder="1" applyAlignment="1">
      <alignment horizontal="center" vertical="center" wrapText="1"/>
    </xf>
    <xf numFmtId="0" fontId="26" fillId="20" borderId="42" xfId="0" applyFont="1" applyFill="1" applyBorder="1" applyAlignment="1">
      <alignment horizontal="center" vertical="center"/>
    </xf>
    <xf numFmtId="0" fontId="26" fillId="20" borderId="51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29" fillId="0" borderId="49" xfId="0" applyFont="1" applyBorder="1" applyAlignment="1">
      <alignment horizontal="center" vertical="top" wrapText="1"/>
    </xf>
    <xf numFmtId="0" fontId="29" fillId="0" borderId="52" xfId="0" applyFont="1" applyBorder="1" applyAlignment="1">
      <alignment horizontal="center" vertical="top" wrapText="1"/>
    </xf>
    <xf numFmtId="0" fontId="29" fillId="0" borderId="45" xfId="0" applyFont="1" applyBorder="1" applyAlignment="1">
      <alignment horizontal="center" vertical="top" wrapText="1"/>
    </xf>
    <xf numFmtId="0" fontId="29" fillId="0" borderId="42" xfId="0" applyFont="1" applyBorder="1" applyAlignment="1">
      <alignment horizontal="center" vertical="top" wrapText="1"/>
    </xf>
    <xf numFmtId="0" fontId="29" fillId="0" borderId="51" xfId="0" applyFont="1" applyBorder="1" applyAlignment="1">
      <alignment horizontal="center" vertical="top" wrapText="1"/>
    </xf>
    <xf numFmtId="0" fontId="29" fillId="0" borderId="43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center" wrapText="1"/>
    </xf>
    <xf numFmtId="0" fontId="29" fillId="0" borderId="53" xfId="0" applyFont="1" applyBorder="1" applyAlignment="1">
      <alignment horizontal="center" vertical="top" wrapText="1"/>
    </xf>
    <xf numFmtId="0" fontId="29" fillId="0" borderId="47" xfId="0" applyFont="1" applyBorder="1" applyAlignment="1">
      <alignment horizontal="center" vertical="top" wrapText="1"/>
    </xf>
    <xf numFmtId="0" fontId="29" fillId="0" borderId="54" xfId="0" applyFont="1" applyBorder="1" applyAlignment="1">
      <alignment horizontal="center" vertical="top" wrapText="1"/>
    </xf>
    <xf numFmtId="0" fontId="29" fillId="0" borderId="48" xfId="0" applyFont="1" applyBorder="1" applyAlignment="1">
      <alignment horizontal="center" vertical="top" wrapText="1"/>
    </xf>
    <xf numFmtId="0" fontId="28" fillId="0" borderId="55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28" fillId="0" borderId="16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right" vertical="center" wrapText="1"/>
    </xf>
    <xf numFmtId="0" fontId="28" fillId="0" borderId="14" xfId="0" applyFont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59.25" customHeight="1"/>
    <row r="2" spans="1:8" ht="21" customHeight="1">
      <c r="A2" s="102"/>
      <c r="B2" s="102"/>
      <c r="C2" s="102"/>
      <c r="D2" s="102"/>
      <c r="E2" s="102"/>
      <c r="F2" s="102"/>
      <c r="G2" s="102"/>
      <c r="H2" s="102"/>
    </row>
    <row r="4" s="27" customFormat="1" ht="15" customHeight="1"/>
    <row r="5" s="27" customFormat="1" ht="15" customHeight="1"/>
    <row r="6" s="29" customFormat="1" ht="7.5" customHeight="1"/>
    <row r="7" ht="19.5" customHeight="1"/>
    <row r="8" ht="19.5" customHeight="1"/>
    <row r="9" ht="19.5" customHeight="1"/>
    <row r="10" ht="19.5" customHeight="1"/>
    <row r="11" ht="15.75" customHeight="1"/>
    <row r="12" s="30" customFormat="1" ht="15" customHeight="1"/>
    <row r="36" ht="14.25" customHeight="1"/>
    <row r="57" ht="24" customHeight="1"/>
  </sheetData>
  <sheetProtection/>
  <printOptions horizontalCentered="1"/>
  <pageMargins left="0.2" right="0.28" top="0.51" bottom="0.51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ht="59.25" customHeight="1">
      <c r="E1" s="246"/>
    </row>
    <row r="2" spans="1:5" ht="19.5" customHeight="1">
      <c r="A2" s="293" t="s">
        <v>190</v>
      </c>
      <c r="B2" s="293"/>
      <c r="C2" s="293"/>
      <c r="D2" s="293"/>
      <c r="E2" s="293"/>
    </row>
    <row r="3" spans="4:5" ht="19.5" customHeight="1">
      <c r="D3" s="5"/>
      <c r="E3" s="5"/>
    </row>
    <row r="4" ht="19.5" customHeight="1">
      <c r="E4" s="9" t="s">
        <v>19</v>
      </c>
    </row>
    <row r="5" spans="1:5" ht="19.5" customHeight="1">
      <c r="A5" s="12" t="s">
        <v>27</v>
      </c>
      <c r="B5" s="12" t="s">
        <v>2</v>
      </c>
      <c r="C5" s="12" t="s">
        <v>3</v>
      </c>
      <c r="D5" s="12" t="s">
        <v>22</v>
      </c>
      <c r="E5" s="12" t="s">
        <v>21</v>
      </c>
    </row>
    <row r="6" spans="1:5" ht="7.5" customHeight="1">
      <c r="A6" s="14">
        <v>1</v>
      </c>
      <c r="B6" s="14">
        <v>2</v>
      </c>
      <c r="C6" s="14">
        <v>3</v>
      </c>
      <c r="D6" s="14">
        <v>5</v>
      </c>
      <c r="E6" s="14">
        <v>6</v>
      </c>
    </row>
    <row r="7" spans="1:5" ht="30" customHeight="1">
      <c r="A7" s="17">
        <v>1</v>
      </c>
      <c r="B7" s="17"/>
      <c r="C7" s="17"/>
      <c r="D7" s="17"/>
      <c r="E7" s="105"/>
    </row>
    <row r="8" spans="1:5" ht="30" customHeight="1">
      <c r="A8" s="19">
        <v>2</v>
      </c>
      <c r="B8" s="19"/>
      <c r="C8" s="19"/>
      <c r="D8" s="19"/>
      <c r="E8" s="106"/>
    </row>
    <row r="9" spans="1:5" ht="30" customHeight="1">
      <c r="A9" s="19"/>
      <c r="B9" s="19"/>
      <c r="C9" s="19"/>
      <c r="D9" s="19"/>
      <c r="E9" s="106"/>
    </row>
    <row r="10" spans="1:5" ht="30" customHeight="1">
      <c r="A10" s="20"/>
      <c r="B10" s="20"/>
      <c r="C10" s="20"/>
      <c r="D10" s="20"/>
      <c r="E10" s="107"/>
    </row>
    <row r="11" spans="1:5" ht="30" customHeight="1">
      <c r="A11" s="302" t="s">
        <v>53</v>
      </c>
      <c r="B11" s="303"/>
      <c r="C11" s="303"/>
      <c r="D11" s="304"/>
      <c r="E11" s="119">
        <f>E7+E8</f>
        <v>0</v>
      </c>
    </row>
    <row r="13" ht="12.75">
      <c r="A13" s="34"/>
    </row>
    <row r="14" ht="12.75">
      <c r="A14" s="33"/>
    </row>
    <row r="16" ht="12.75">
      <c r="A16" s="33"/>
    </row>
  </sheetData>
  <sheetProtection/>
  <mergeCells count="2">
    <mergeCell ref="A2:E2"/>
    <mergeCell ref="A11:D11"/>
  </mergeCells>
  <printOptions horizontalCentered="1"/>
  <pageMargins left="0.5511811023622047" right="0.5118110236220472" top="0.51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5:6" ht="47.25" customHeight="1">
      <c r="E1" s="298"/>
      <c r="F1" s="298"/>
    </row>
    <row r="2" spans="1:5" ht="48.75" customHeight="1">
      <c r="A2" s="305" t="s">
        <v>54</v>
      </c>
      <c r="B2" s="305"/>
      <c r="C2" s="305"/>
      <c r="D2" s="305"/>
      <c r="E2" s="305"/>
    </row>
    <row r="3" spans="4:5" ht="19.5" customHeight="1">
      <c r="D3" s="5"/>
      <c r="E3" s="5"/>
    </row>
    <row r="4" spans="4:5" ht="19.5" customHeight="1">
      <c r="D4" s="1"/>
      <c r="E4" s="8" t="s">
        <v>19</v>
      </c>
    </row>
    <row r="5" spans="1:5" ht="19.5" customHeight="1">
      <c r="A5" s="12" t="s">
        <v>27</v>
      </c>
      <c r="B5" s="12" t="s">
        <v>2</v>
      </c>
      <c r="C5" s="12" t="s">
        <v>3</v>
      </c>
      <c r="D5" s="12" t="s">
        <v>20</v>
      </c>
      <c r="E5" s="12" t="s">
        <v>21</v>
      </c>
    </row>
    <row r="6" spans="1:5" s="32" customFormat="1" ht="12" customHeight="1">
      <c r="A6" s="14">
        <v>1</v>
      </c>
      <c r="B6" s="14">
        <v>2</v>
      </c>
      <c r="C6" s="14">
        <v>3</v>
      </c>
      <c r="D6" s="14">
        <v>5</v>
      </c>
      <c r="E6" s="14">
        <v>6</v>
      </c>
    </row>
    <row r="7" spans="1:5" ht="43.5" customHeight="1">
      <c r="A7" s="16">
        <v>1</v>
      </c>
      <c r="B7" s="16"/>
      <c r="C7" s="16"/>
      <c r="D7" s="162"/>
      <c r="E7" s="105"/>
    </row>
    <row r="8" spans="1:5" ht="51.75" customHeight="1">
      <c r="A8" s="18">
        <v>2</v>
      </c>
      <c r="B8" s="18"/>
      <c r="C8" s="18"/>
      <c r="D8" s="163"/>
      <c r="E8" s="106"/>
    </row>
    <row r="9" spans="1:5" ht="30" customHeight="1">
      <c r="A9" s="21"/>
      <c r="B9" s="21"/>
      <c r="C9" s="21"/>
      <c r="D9" s="21"/>
      <c r="E9" s="164"/>
    </row>
    <row r="10" spans="1:5" ht="30" customHeight="1">
      <c r="A10" s="22"/>
      <c r="B10" s="22"/>
      <c r="C10" s="22"/>
      <c r="D10" s="22"/>
      <c r="E10" s="165"/>
    </row>
    <row r="11" spans="1:5" ht="30" customHeight="1">
      <c r="A11" s="302" t="s">
        <v>53</v>
      </c>
      <c r="B11" s="303"/>
      <c r="C11" s="303"/>
      <c r="D11" s="304"/>
      <c r="E11" s="119">
        <f>E7+E8</f>
        <v>0</v>
      </c>
    </row>
    <row r="13" ht="12.75">
      <c r="A13" s="33" t="s">
        <v>93</v>
      </c>
    </row>
  </sheetData>
  <sheetProtection/>
  <mergeCells count="3">
    <mergeCell ref="A2:E2"/>
    <mergeCell ref="A11:D11"/>
    <mergeCell ref="E1:F1"/>
  </mergeCells>
  <printOptions horizontalCentered="1"/>
  <pageMargins left="0.3937007874015748" right="0.3937007874015748" top="0.51" bottom="0.98425196850393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6">
      <selection activeCell="D34" sqref="D34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1.375" style="1" customWidth="1"/>
    <col min="4" max="4" width="12.75390625" style="1" customWidth="1"/>
    <col min="5" max="16384" width="9.125" style="1" customWidth="1"/>
  </cols>
  <sheetData>
    <row r="1" spans="3:4" ht="50.25" customHeight="1">
      <c r="C1" s="285"/>
      <c r="D1" s="285"/>
    </row>
    <row r="2" spans="1:10" ht="19.5" customHeight="1">
      <c r="A2" s="306" t="s">
        <v>16</v>
      </c>
      <c r="B2" s="306"/>
      <c r="C2" s="306"/>
      <c r="D2" s="5"/>
      <c r="E2" s="5"/>
      <c r="F2" s="5"/>
      <c r="G2" s="5"/>
      <c r="H2" s="5"/>
      <c r="I2" s="5"/>
      <c r="J2" s="5"/>
    </row>
    <row r="3" spans="1:7" ht="19.5" customHeight="1">
      <c r="A3" s="306" t="s">
        <v>23</v>
      </c>
      <c r="B3" s="306"/>
      <c r="C3" s="306"/>
      <c r="D3" s="5"/>
      <c r="E3" s="5"/>
      <c r="F3" s="5"/>
      <c r="G3" s="5"/>
    </row>
    <row r="5" ht="12.75">
      <c r="C5" s="8" t="s">
        <v>19</v>
      </c>
    </row>
    <row r="6" spans="1:10" ht="19.5" customHeight="1">
      <c r="A6" s="12" t="s">
        <v>27</v>
      </c>
      <c r="B6" s="12" t="s">
        <v>0</v>
      </c>
      <c r="C6" s="12"/>
      <c r="D6" s="12" t="s">
        <v>25</v>
      </c>
      <c r="E6" s="6"/>
      <c r="F6" s="6"/>
      <c r="G6" s="6"/>
      <c r="H6" s="6"/>
      <c r="I6" s="7"/>
      <c r="J6" s="7"/>
    </row>
    <row r="7" spans="1:10" ht="12.75" customHeight="1">
      <c r="A7" s="200"/>
      <c r="B7" s="201">
        <v>1</v>
      </c>
      <c r="C7" s="202">
        <v>2</v>
      </c>
      <c r="D7" s="202">
        <v>3</v>
      </c>
      <c r="E7" s="6"/>
      <c r="F7" s="6"/>
      <c r="G7" s="6"/>
      <c r="H7" s="6"/>
      <c r="I7" s="7"/>
      <c r="J7" s="7"/>
    </row>
    <row r="8" spans="1:10" ht="19.5" customHeight="1">
      <c r="A8" s="203" t="s">
        <v>142</v>
      </c>
      <c r="B8" s="204"/>
      <c r="C8" s="205" t="s">
        <v>143</v>
      </c>
      <c r="D8" s="206"/>
      <c r="E8" s="6"/>
      <c r="F8" s="6"/>
      <c r="G8" s="6"/>
      <c r="H8" s="6"/>
      <c r="I8" s="7"/>
      <c r="J8" s="7"/>
    </row>
    <row r="9" spans="1:10" ht="19.5" customHeight="1">
      <c r="A9" s="203" t="s">
        <v>144</v>
      </c>
      <c r="B9" s="204"/>
      <c r="C9" s="205" t="s">
        <v>145</v>
      </c>
      <c r="D9" s="206"/>
      <c r="E9" s="6"/>
      <c r="F9" s="6"/>
      <c r="G9" s="6"/>
      <c r="H9" s="6"/>
      <c r="I9" s="7"/>
      <c r="J9" s="7"/>
    </row>
    <row r="10" spans="1:10" ht="19.5" customHeight="1">
      <c r="A10" s="307" t="s">
        <v>29</v>
      </c>
      <c r="B10" s="207" t="s">
        <v>146</v>
      </c>
      <c r="C10" s="205" t="s">
        <v>147</v>
      </c>
      <c r="D10" s="206">
        <v>0</v>
      </c>
      <c r="E10" s="6"/>
      <c r="F10" s="6"/>
      <c r="G10" s="6"/>
      <c r="H10" s="6"/>
      <c r="I10" s="7"/>
      <c r="J10" s="7"/>
    </row>
    <row r="11" spans="1:10" ht="19.5" customHeight="1">
      <c r="A11" s="308"/>
      <c r="B11" s="208" t="s">
        <v>148</v>
      </c>
      <c r="C11" s="209"/>
      <c r="D11" s="210"/>
      <c r="E11" s="6"/>
      <c r="F11" s="6"/>
      <c r="G11" s="6"/>
      <c r="H11" s="6"/>
      <c r="I11" s="7"/>
      <c r="J11" s="7"/>
    </row>
    <row r="12" spans="1:10" ht="19.5" customHeight="1">
      <c r="A12" s="308"/>
      <c r="B12" s="211" t="s">
        <v>149</v>
      </c>
      <c r="C12" s="212" t="s">
        <v>150</v>
      </c>
      <c r="D12" s="213">
        <v>0</v>
      </c>
      <c r="E12" s="6"/>
      <c r="F12" s="6"/>
      <c r="G12" s="6"/>
      <c r="H12" s="6"/>
      <c r="I12" s="7"/>
      <c r="J12" s="7"/>
    </row>
    <row r="13" spans="1:10" ht="15" customHeight="1">
      <c r="A13" s="308"/>
      <c r="B13" s="214" t="s">
        <v>151</v>
      </c>
      <c r="C13" s="209"/>
      <c r="D13" s="210"/>
      <c r="E13" s="6"/>
      <c r="F13" s="6"/>
      <c r="G13" s="6"/>
      <c r="H13" s="6"/>
      <c r="I13" s="7"/>
      <c r="J13" s="7"/>
    </row>
    <row r="14" spans="1:10" ht="15" customHeight="1">
      <c r="A14" s="308"/>
      <c r="B14" s="215" t="s">
        <v>152</v>
      </c>
      <c r="C14" s="212"/>
      <c r="D14" s="213"/>
      <c r="E14" s="6"/>
      <c r="F14" s="6"/>
      <c r="G14" s="6"/>
      <c r="H14" s="6"/>
      <c r="I14" s="7"/>
      <c r="J14" s="7"/>
    </row>
    <row r="15" spans="1:10" ht="19.5" customHeight="1">
      <c r="A15" s="308"/>
      <c r="B15" s="216" t="s">
        <v>153</v>
      </c>
      <c r="C15" s="217" t="s">
        <v>154</v>
      </c>
      <c r="D15" s="218">
        <v>0</v>
      </c>
      <c r="E15" s="6"/>
      <c r="F15" s="6"/>
      <c r="G15" s="6"/>
      <c r="H15" s="6"/>
      <c r="I15" s="7"/>
      <c r="J15" s="7"/>
    </row>
    <row r="16" spans="1:10" ht="15">
      <c r="A16" s="309"/>
      <c r="B16" s="216" t="s">
        <v>155</v>
      </c>
      <c r="C16" s="219" t="s">
        <v>156</v>
      </c>
      <c r="D16" s="218">
        <v>0</v>
      </c>
      <c r="E16" s="6"/>
      <c r="F16" s="6"/>
      <c r="G16" s="6"/>
      <c r="H16" s="6"/>
      <c r="I16" s="7"/>
      <c r="J16" s="7"/>
    </row>
    <row r="17" spans="1:10" ht="15" customHeight="1">
      <c r="A17" s="220" t="s">
        <v>157</v>
      </c>
      <c r="B17" s="204"/>
      <c r="C17" s="205" t="s">
        <v>158</v>
      </c>
      <c r="D17" s="206">
        <f>D8+D9</f>
        <v>0</v>
      </c>
      <c r="E17" s="6"/>
      <c r="F17" s="6"/>
      <c r="G17" s="6"/>
      <c r="H17" s="6"/>
      <c r="I17" s="7"/>
      <c r="J17" s="7"/>
    </row>
    <row r="18" spans="1:10" ht="19.5" customHeight="1">
      <c r="A18" s="220" t="s">
        <v>159</v>
      </c>
      <c r="B18" s="204"/>
      <c r="C18" s="205" t="s">
        <v>160</v>
      </c>
      <c r="D18" s="206"/>
      <c r="E18" s="6"/>
      <c r="F18" s="6"/>
      <c r="G18" s="6"/>
      <c r="H18" s="6"/>
      <c r="I18" s="7"/>
      <c r="J18" s="7"/>
    </row>
    <row r="19" spans="1:10" ht="15">
      <c r="A19" s="307" t="s">
        <v>191</v>
      </c>
      <c r="B19" s="221" t="s">
        <v>161</v>
      </c>
      <c r="C19" s="209"/>
      <c r="D19" s="210"/>
      <c r="E19" s="6"/>
      <c r="F19" s="6"/>
      <c r="G19" s="6"/>
      <c r="H19" s="6"/>
      <c r="I19" s="7"/>
      <c r="J19" s="7"/>
    </row>
    <row r="20" spans="1:10" ht="15">
      <c r="A20" s="308"/>
      <c r="B20" s="222" t="s">
        <v>162</v>
      </c>
      <c r="C20" s="219" t="s">
        <v>163</v>
      </c>
      <c r="D20" s="218"/>
      <c r="E20" s="6"/>
      <c r="F20" s="6"/>
      <c r="G20" s="6"/>
      <c r="H20" s="6"/>
      <c r="I20" s="7"/>
      <c r="J20" s="7"/>
    </row>
    <row r="21" spans="1:10" ht="15">
      <c r="A21" s="308"/>
      <c r="B21" s="223" t="s">
        <v>164</v>
      </c>
      <c r="C21" s="209"/>
      <c r="D21" s="210"/>
      <c r="E21" s="6"/>
      <c r="F21" s="6"/>
      <c r="G21" s="6"/>
      <c r="H21" s="6"/>
      <c r="I21" s="7"/>
      <c r="J21" s="7"/>
    </row>
    <row r="22" spans="1:10" ht="15">
      <c r="A22" s="308"/>
      <c r="B22" s="215" t="s">
        <v>165</v>
      </c>
      <c r="C22" s="212"/>
      <c r="D22" s="213"/>
      <c r="E22" s="6"/>
      <c r="F22" s="6"/>
      <c r="G22" s="6"/>
      <c r="H22" s="6"/>
      <c r="I22" s="7"/>
      <c r="J22" s="7"/>
    </row>
    <row r="23" spans="1:10" ht="15">
      <c r="A23" s="308"/>
      <c r="B23" s="215" t="s">
        <v>166</v>
      </c>
      <c r="C23" s="212">
        <v>10</v>
      </c>
      <c r="D23" s="213">
        <v>0</v>
      </c>
      <c r="E23" s="6"/>
      <c r="F23" s="6"/>
      <c r="G23" s="6"/>
      <c r="H23" s="6"/>
      <c r="I23" s="7"/>
      <c r="J23" s="7"/>
    </row>
    <row r="24" spans="1:10" ht="15">
      <c r="A24" s="308"/>
      <c r="B24" s="214" t="s">
        <v>167</v>
      </c>
      <c r="C24" s="209"/>
      <c r="D24" s="210"/>
      <c r="E24" s="6"/>
      <c r="F24" s="6"/>
      <c r="G24" s="6"/>
      <c r="H24" s="6"/>
      <c r="I24" s="7"/>
      <c r="J24" s="7"/>
    </row>
    <row r="25" spans="1:10" ht="15">
      <c r="A25" s="308"/>
      <c r="B25" s="224" t="s">
        <v>168</v>
      </c>
      <c r="C25" s="219">
        <v>11</v>
      </c>
      <c r="D25" s="218">
        <v>0</v>
      </c>
      <c r="E25" s="7"/>
      <c r="F25" s="7"/>
      <c r="G25" s="7"/>
      <c r="H25" s="7"/>
      <c r="I25" s="7"/>
      <c r="J25" s="7"/>
    </row>
    <row r="26" spans="1:10" ht="15">
      <c r="A26" s="308"/>
      <c r="B26" s="225" t="s">
        <v>169</v>
      </c>
      <c r="C26" s="212"/>
      <c r="D26" s="213"/>
      <c r="E26" s="7"/>
      <c r="F26" s="7"/>
      <c r="G26" s="7"/>
      <c r="H26" s="7"/>
      <c r="I26" s="7"/>
      <c r="J26" s="7"/>
    </row>
    <row r="27" spans="1:10" ht="15">
      <c r="A27" s="308"/>
      <c r="B27" s="207" t="s">
        <v>170</v>
      </c>
      <c r="C27" s="226">
        <v>12</v>
      </c>
      <c r="D27" s="206">
        <v>0</v>
      </c>
      <c r="E27" s="7"/>
      <c r="F27" s="7"/>
      <c r="G27" s="7"/>
      <c r="H27" s="7"/>
      <c r="I27" s="7"/>
      <c r="J27" s="7"/>
    </row>
    <row r="28" spans="1:10" ht="15">
      <c r="A28" s="308"/>
      <c r="B28" s="224" t="s">
        <v>171</v>
      </c>
      <c r="C28" s="219">
        <v>13</v>
      </c>
      <c r="D28" s="218">
        <v>0</v>
      </c>
      <c r="E28" s="7"/>
      <c r="F28" s="7"/>
      <c r="G28" s="7"/>
      <c r="H28" s="7"/>
      <c r="I28" s="7"/>
      <c r="J28" s="7"/>
    </row>
    <row r="29" spans="1:4" ht="12.75">
      <c r="A29" s="308"/>
      <c r="B29" s="214" t="s">
        <v>172</v>
      </c>
      <c r="C29" s="209"/>
      <c r="D29" s="210"/>
    </row>
    <row r="30" spans="1:4" ht="12.75">
      <c r="A30" s="308"/>
      <c r="B30" s="224" t="s">
        <v>173</v>
      </c>
      <c r="C30" s="219">
        <v>14</v>
      </c>
      <c r="D30" s="218">
        <v>0</v>
      </c>
    </row>
    <row r="31" spans="1:4" ht="12.75">
      <c r="A31" s="308"/>
      <c r="B31" s="225" t="s">
        <v>174</v>
      </c>
      <c r="C31" s="212"/>
      <c r="D31" s="213"/>
    </row>
    <row r="32" spans="1:4" ht="12.75">
      <c r="A32" s="308"/>
      <c r="B32" s="224" t="s">
        <v>175</v>
      </c>
      <c r="C32" s="219">
        <v>15</v>
      </c>
      <c r="D32" s="218"/>
    </row>
    <row r="33" spans="1:4" ht="12.75">
      <c r="A33" s="308"/>
      <c r="B33" s="225" t="s">
        <v>176</v>
      </c>
      <c r="C33" s="212"/>
      <c r="D33" s="213"/>
    </row>
    <row r="34" spans="1:4" ht="12.75">
      <c r="A34" s="309"/>
      <c r="B34" s="225" t="s">
        <v>177</v>
      </c>
      <c r="C34" s="227">
        <v>16</v>
      </c>
      <c r="D34" s="213"/>
    </row>
    <row r="35" spans="1:4" ht="12.75">
      <c r="A35" s="203" t="s">
        <v>178</v>
      </c>
      <c r="B35" s="204"/>
      <c r="C35" s="228">
        <v>19</v>
      </c>
      <c r="D35" s="206">
        <f>D17-D18</f>
        <v>0</v>
      </c>
    </row>
  </sheetData>
  <sheetProtection/>
  <mergeCells count="5">
    <mergeCell ref="A2:C2"/>
    <mergeCell ref="A3:C3"/>
    <mergeCell ref="C1:D1"/>
    <mergeCell ref="A19:A34"/>
    <mergeCell ref="A10:A16"/>
  </mergeCells>
  <printOptions horizontalCentered="1"/>
  <pageMargins left="0.2" right="0.5905511811023623" top="0.51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K1" sqref="K1:L1"/>
    </sheetView>
  </sheetViews>
  <sheetFormatPr defaultColWidth="9.00390625" defaultRowHeight="12.75"/>
  <cols>
    <col min="1" max="1" width="6.25390625" style="129" customWidth="1"/>
    <col min="2" max="2" width="45.375" style="129" customWidth="1"/>
    <col min="3" max="12" width="10.875" style="129" customWidth="1"/>
    <col min="13" max="16384" width="9.125" style="129" customWidth="1"/>
  </cols>
  <sheetData>
    <row r="1" spans="11:12" ht="51" customHeight="1">
      <c r="K1" s="298"/>
      <c r="L1" s="298"/>
    </row>
    <row r="2" spans="1:9" ht="12.75">
      <c r="A2" s="310" t="s">
        <v>88</v>
      </c>
      <c r="B2" s="310"/>
      <c r="C2" s="310"/>
      <c r="D2" s="310"/>
      <c r="E2" s="310"/>
      <c r="F2" s="310"/>
      <c r="G2" s="310"/>
      <c r="H2" s="310"/>
      <c r="I2" s="310"/>
    </row>
    <row r="3" spans="1:12" ht="9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s="131" customFormat="1" ht="23.25" customHeight="1">
      <c r="A4" s="311" t="s">
        <v>27</v>
      </c>
      <c r="B4" s="311" t="s">
        <v>0</v>
      </c>
      <c r="C4" s="312" t="s">
        <v>47</v>
      </c>
      <c r="D4" s="314" t="s">
        <v>37</v>
      </c>
      <c r="E4" s="315"/>
      <c r="F4" s="315"/>
      <c r="G4" s="315"/>
      <c r="H4" s="315"/>
      <c r="I4" s="315"/>
      <c r="J4" s="315"/>
      <c r="K4" s="315"/>
      <c r="L4" s="245"/>
    </row>
    <row r="5" spans="1:12" s="131" customFormat="1" ht="18.75" customHeight="1">
      <c r="A5" s="311"/>
      <c r="B5" s="311"/>
      <c r="C5" s="313"/>
      <c r="D5" s="130">
        <v>2007</v>
      </c>
      <c r="E5" s="130">
        <v>2008</v>
      </c>
      <c r="F5" s="130">
        <v>2009</v>
      </c>
      <c r="G5" s="130">
        <v>2010</v>
      </c>
      <c r="H5" s="130">
        <v>2011</v>
      </c>
      <c r="I5" s="130">
        <v>2012</v>
      </c>
      <c r="J5" s="130">
        <v>2013</v>
      </c>
      <c r="K5" s="154">
        <v>2014</v>
      </c>
      <c r="L5" s="130">
        <v>2015</v>
      </c>
    </row>
    <row r="6" spans="1:12" s="133" customFormat="1" ht="11.25">
      <c r="A6" s="132">
        <v>1</v>
      </c>
      <c r="B6" s="132">
        <v>2</v>
      </c>
      <c r="C6" s="132">
        <v>3</v>
      </c>
      <c r="D6" s="132">
        <v>4</v>
      </c>
      <c r="E6" s="132">
        <v>5</v>
      </c>
      <c r="F6" s="132">
        <v>6</v>
      </c>
      <c r="G6" s="132">
        <v>7</v>
      </c>
      <c r="H6" s="132">
        <v>8</v>
      </c>
      <c r="I6" s="132">
        <v>9</v>
      </c>
      <c r="J6" s="132">
        <v>9</v>
      </c>
      <c r="K6" s="155">
        <v>9</v>
      </c>
      <c r="L6" s="132"/>
    </row>
    <row r="7" spans="1:12" s="131" customFormat="1" ht="22.5" customHeight="1">
      <c r="A7" s="134" t="s">
        <v>6</v>
      </c>
      <c r="B7" s="135" t="s">
        <v>124</v>
      </c>
      <c r="C7" s="148">
        <f>C8+C12+C17</f>
        <v>2446077</v>
      </c>
      <c r="D7" s="148">
        <f aca="true" t="shared" si="0" ref="D7:J7">D8+D12+D17</f>
        <v>3887077</v>
      </c>
      <c r="E7" s="148">
        <f t="shared" si="0"/>
        <v>4187077</v>
      </c>
      <c r="F7" s="148">
        <f t="shared" si="0"/>
        <v>4187077</v>
      </c>
      <c r="G7" s="148">
        <f t="shared" si="0"/>
        <v>3887077</v>
      </c>
      <c r="H7" s="148">
        <f t="shared" si="0"/>
        <v>3387077</v>
      </c>
      <c r="I7" s="148">
        <f t="shared" si="0"/>
        <v>2579077</v>
      </c>
      <c r="J7" s="148">
        <f t="shared" si="0"/>
        <v>1479077</v>
      </c>
      <c r="K7" s="156">
        <f>K8+K12+K17</f>
        <v>549200</v>
      </c>
      <c r="L7" s="148">
        <f>L8+L12+L17</f>
        <v>0</v>
      </c>
    </row>
    <row r="8" spans="1:12" s="133" customFormat="1" ht="15" customHeight="1">
      <c r="A8" s="136" t="s">
        <v>31</v>
      </c>
      <c r="B8" s="137" t="s">
        <v>82</v>
      </c>
      <c r="C8" s="149">
        <f>C9+C10</f>
        <v>2446077</v>
      </c>
      <c r="D8" s="149">
        <f>D9+D10</f>
        <v>1979737</v>
      </c>
      <c r="E8" s="149">
        <f aca="true" t="shared" si="1" ref="E8:J8">E9+E10</f>
        <v>3037877</v>
      </c>
      <c r="F8" s="149">
        <f t="shared" si="1"/>
        <v>3337877</v>
      </c>
      <c r="G8" s="149">
        <f t="shared" si="1"/>
        <v>3337877</v>
      </c>
      <c r="H8" s="149">
        <f t="shared" si="1"/>
        <v>3037877</v>
      </c>
      <c r="I8" s="149">
        <f t="shared" si="1"/>
        <v>2579077</v>
      </c>
      <c r="J8" s="149">
        <f t="shared" si="1"/>
        <v>1479077</v>
      </c>
      <c r="K8" s="157">
        <f>K9+K10</f>
        <v>549200</v>
      </c>
      <c r="L8" s="149">
        <f>L9+L10</f>
        <v>0</v>
      </c>
    </row>
    <row r="9" spans="1:12" s="133" customFormat="1" ht="15" customHeight="1">
      <c r="A9" s="132" t="s">
        <v>67</v>
      </c>
      <c r="B9" s="138" t="s">
        <v>38</v>
      </c>
      <c r="C9" s="150">
        <v>395957</v>
      </c>
      <c r="D9" s="150">
        <f aca="true" t="shared" si="2" ref="D9:J9">C9-D22</f>
        <v>316800</v>
      </c>
      <c r="E9" s="150">
        <f t="shared" si="2"/>
        <v>237600</v>
      </c>
      <c r="F9" s="150">
        <f t="shared" si="2"/>
        <v>158400</v>
      </c>
      <c r="G9" s="150">
        <f t="shared" si="2"/>
        <v>79200</v>
      </c>
      <c r="H9" s="150">
        <f t="shared" si="2"/>
        <v>0</v>
      </c>
      <c r="I9" s="150">
        <f t="shared" si="2"/>
        <v>0</v>
      </c>
      <c r="J9" s="150">
        <f t="shared" si="2"/>
        <v>0</v>
      </c>
      <c r="K9" s="158">
        <f>J9-K22</f>
        <v>0</v>
      </c>
      <c r="L9" s="150"/>
    </row>
    <row r="10" spans="1:12" s="133" customFormat="1" ht="15" customHeight="1">
      <c r="A10" s="132" t="s">
        <v>68</v>
      </c>
      <c r="B10" s="138" t="s">
        <v>39</v>
      </c>
      <c r="C10" s="150">
        <v>2050120</v>
      </c>
      <c r="D10" s="150">
        <f>C10-D23</f>
        <v>1662937</v>
      </c>
      <c r="E10" s="150">
        <f>D10+D12-E23</f>
        <v>2800277</v>
      </c>
      <c r="F10" s="150">
        <f>E10+E14-F23</f>
        <v>3179477</v>
      </c>
      <c r="G10" s="150">
        <f>F10+F14-G23</f>
        <v>3258677</v>
      </c>
      <c r="H10" s="150">
        <f>G10+G14-H23</f>
        <v>3037877</v>
      </c>
      <c r="I10" s="150">
        <f>H10+H14-I23</f>
        <v>2579077</v>
      </c>
      <c r="J10" s="150">
        <f>I10+I14-J23</f>
        <v>1479077</v>
      </c>
      <c r="K10" s="158">
        <f>J10+K14-K23</f>
        <v>549200</v>
      </c>
      <c r="L10" s="150">
        <f>K10+L14-L23</f>
        <v>0</v>
      </c>
    </row>
    <row r="11" spans="1:12" s="133" customFormat="1" ht="15" customHeight="1">
      <c r="A11" s="132" t="s">
        <v>69</v>
      </c>
      <c r="B11" s="138" t="s">
        <v>40</v>
      </c>
      <c r="C11" s="150">
        <v>0</v>
      </c>
      <c r="D11" s="150"/>
      <c r="E11" s="150"/>
      <c r="F11" s="150"/>
      <c r="G11" s="150"/>
      <c r="H11" s="150"/>
      <c r="I11" s="150"/>
      <c r="J11" s="150"/>
      <c r="K11" s="158"/>
      <c r="L11" s="150"/>
    </row>
    <row r="12" spans="1:12" s="133" customFormat="1" ht="15" customHeight="1">
      <c r="A12" s="139" t="s">
        <v>32</v>
      </c>
      <c r="B12" s="140" t="s">
        <v>83</v>
      </c>
      <c r="C12" s="149">
        <f>C13+C14+C16</f>
        <v>0</v>
      </c>
      <c r="D12" s="149">
        <f aca="true" t="shared" si="3" ref="D12:J12">D13+D14+D16</f>
        <v>1907340</v>
      </c>
      <c r="E12" s="149">
        <f t="shared" si="3"/>
        <v>1149200</v>
      </c>
      <c r="F12" s="149">
        <f t="shared" si="3"/>
        <v>849200</v>
      </c>
      <c r="G12" s="149">
        <f t="shared" si="3"/>
        <v>549200</v>
      </c>
      <c r="H12" s="149">
        <f t="shared" si="3"/>
        <v>349200</v>
      </c>
      <c r="I12" s="149">
        <f t="shared" si="3"/>
        <v>0</v>
      </c>
      <c r="J12" s="149">
        <f t="shared" si="3"/>
        <v>0</v>
      </c>
      <c r="K12" s="157">
        <f>K13+K14+K16</f>
        <v>0</v>
      </c>
      <c r="L12" s="149">
        <f>L13+L14+L16</f>
        <v>0</v>
      </c>
    </row>
    <row r="13" spans="1:12" s="133" customFormat="1" ht="15" customHeight="1">
      <c r="A13" s="132" t="s">
        <v>70</v>
      </c>
      <c r="B13" s="138" t="s">
        <v>41</v>
      </c>
      <c r="C13" s="150"/>
      <c r="D13" s="150"/>
      <c r="E13" s="150"/>
      <c r="F13" s="150"/>
      <c r="G13" s="150"/>
      <c r="H13" s="150"/>
      <c r="I13" s="150"/>
      <c r="J13" s="150"/>
      <c r="K13" s="158"/>
      <c r="L13" s="150"/>
    </row>
    <row r="14" spans="1:12" s="133" customFormat="1" ht="15" customHeight="1">
      <c r="A14" s="132" t="s">
        <v>71</v>
      </c>
      <c r="B14" s="138" t="s">
        <v>42</v>
      </c>
      <c r="C14" s="150"/>
      <c r="D14" s="150">
        <v>1907340</v>
      </c>
      <c r="E14" s="150">
        <f>E21-E29</f>
        <v>1149200</v>
      </c>
      <c r="F14" s="150">
        <v>849200</v>
      </c>
      <c r="G14" s="150">
        <v>549200</v>
      </c>
      <c r="H14" s="150">
        <f>H21-H29</f>
        <v>349200</v>
      </c>
      <c r="I14" s="150"/>
      <c r="J14" s="150"/>
      <c r="K14" s="158"/>
      <c r="L14" s="150"/>
    </row>
    <row r="15" spans="1:12" s="133" customFormat="1" ht="15" customHeight="1">
      <c r="A15" s="132"/>
      <c r="B15" s="141" t="s">
        <v>43</v>
      </c>
      <c r="C15" s="150"/>
      <c r="D15" s="150"/>
      <c r="E15" s="150"/>
      <c r="F15" s="150"/>
      <c r="G15" s="150"/>
      <c r="H15" s="150"/>
      <c r="I15" s="150"/>
      <c r="J15" s="150"/>
      <c r="K15" s="158"/>
      <c r="L15" s="150"/>
    </row>
    <row r="16" spans="1:12" s="133" customFormat="1" ht="15" customHeight="1">
      <c r="A16" s="132" t="s">
        <v>72</v>
      </c>
      <c r="B16" s="138" t="s">
        <v>30</v>
      </c>
      <c r="C16" s="150"/>
      <c r="D16" s="150"/>
      <c r="E16" s="150"/>
      <c r="F16" s="150"/>
      <c r="G16" s="150"/>
      <c r="H16" s="150"/>
      <c r="I16" s="150"/>
      <c r="J16" s="150"/>
      <c r="K16" s="158"/>
      <c r="L16" s="150"/>
    </row>
    <row r="17" spans="1:12" s="133" customFormat="1" ht="15" customHeight="1">
      <c r="A17" s="139" t="s">
        <v>33</v>
      </c>
      <c r="B17" s="140" t="s">
        <v>44</v>
      </c>
      <c r="C17" s="151">
        <f>C18+C19</f>
        <v>0</v>
      </c>
      <c r="D17" s="151">
        <f aca="true" t="shared" si="4" ref="D17:J17">D18+D19</f>
        <v>0</v>
      </c>
      <c r="E17" s="151">
        <f t="shared" si="4"/>
        <v>0</v>
      </c>
      <c r="F17" s="151">
        <f t="shared" si="4"/>
        <v>0</v>
      </c>
      <c r="G17" s="151">
        <f t="shared" si="4"/>
        <v>0</v>
      </c>
      <c r="H17" s="151">
        <f t="shared" si="4"/>
        <v>0</v>
      </c>
      <c r="I17" s="151">
        <f t="shared" si="4"/>
        <v>0</v>
      </c>
      <c r="J17" s="151">
        <f t="shared" si="4"/>
        <v>0</v>
      </c>
      <c r="K17" s="159">
        <f>K18+K19</f>
        <v>0</v>
      </c>
      <c r="L17" s="151">
        <v>0</v>
      </c>
    </row>
    <row r="18" spans="1:12" s="133" customFormat="1" ht="15" customHeight="1">
      <c r="A18" s="132" t="s">
        <v>84</v>
      </c>
      <c r="B18" s="142" t="s">
        <v>86</v>
      </c>
      <c r="C18" s="152"/>
      <c r="D18" s="152"/>
      <c r="E18" s="152"/>
      <c r="F18" s="152"/>
      <c r="G18" s="152"/>
      <c r="H18" s="152"/>
      <c r="I18" s="152"/>
      <c r="J18" s="152"/>
      <c r="K18" s="160"/>
      <c r="L18" s="152"/>
    </row>
    <row r="19" spans="1:12" s="133" customFormat="1" ht="15" customHeight="1">
      <c r="A19" s="132" t="s">
        <v>85</v>
      </c>
      <c r="B19" s="142" t="s">
        <v>87</v>
      </c>
      <c r="C19" s="152"/>
      <c r="D19" s="152"/>
      <c r="E19" s="152"/>
      <c r="F19" s="152"/>
      <c r="G19" s="152"/>
      <c r="H19" s="152"/>
      <c r="I19" s="152"/>
      <c r="J19" s="152"/>
      <c r="K19" s="160"/>
      <c r="L19" s="152"/>
    </row>
    <row r="20" spans="1:12" s="131" customFormat="1" ht="22.5" customHeight="1">
      <c r="A20" s="143">
        <v>2</v>
      </c>
      <c r="B20" s="144" t="s">
        <v>81</v>
      </c>
      <c r="C20" s="148">
        <f>C21+C25+C26</f>
        <v>0</v>
      </c>
      <c r="D20" s="148">
        <f aca="true" t="shared" si="5" ref="D20:J20">D21+D25+D26</f>
        <v>586340</v>
      </c>
      <c r="E20" s="148">
        <f t="shared" si="5"/>
        <v>999200</v>
      </c>
      <c r="F20" s="148">
        <f t="shared" si="5"/>
        <v>989200</v>
      </c>
      <c r="G20" s="148">
        <f t="shared" si="5"/>
        <v>979200</v>
      </c>
      <c r="H20" s="148">
        <f t="shared" si="5"/>
        <v>949200</v>
      </c>
      <c r="I20" s="148">
        <f t="shared" si="5"/>
        <v>888000</v>
      </c>
      <c r="J20" s="148">
        <f t="shared" si="5"/>
        <v>1150000</v>
      </c>
      <c r="K20" s="156">
        <f>K21+K25+K26</f>
        <v>959877</v>
      </c>
      <c r="L20" s="148">
        <f>L21+L25+L26</f>
        <v>569200</v>
      </c>
    </row>
    <row r="21" spans="1:12" s="131" customFormat="1" ht="15" customHeight="1">
      <c r="A21" s="143" t="s">
        <v>34</v>
      </c>
      <c r="B21" s="144" t="s">
        <v>80</v>
      </c>
      <c r="C21" s="148">
        <f>C22+C23+C24</f>
        <v>0</v>
      </c>
      <c r="D21" s="148">
        <f aca="true" t="shared" si="6" ref="D21:J21">D22+D23+D24</f>
        <v>466340</v>
      </c>
      <c r="E21" s="148">
        <f t="shared" si="6"/>
        <v>849200</v>
      </c>
      <c r="F21" s="148">
        <f t="shared" si="6"/>
        <v>849200</v>
      </c>
      <c r="G21" s="148">
        <f t="shared" si="6"/>
        <v>849200</v>
      </c>
      <c r="H21" s="148">
        <f t="shared" si="6"/>
        <v>849200</v>
      </c>
      <c r="I21" s="148">
        <f t="shared" si="6"/>
        <v>808000</v>
      </c>
      <c r="J21" s="148">
        <f t="shared" si="6"/>
        <v>1100000</v>
      </c>
      <c r="K21" s="156">
        <f>K22+K23+K24</f>
        <v>929877</v>
      </c>
      <c r="L21" s="148">
        <f>L22+L23+L24</f>
        <v>549200</v>
      </c>
    </row>
    <row r="22" spans="1:12" s="133" customFormat="1" ht="15" customHeight="1">
      <c r="A22" s="132" t="s">
        <v>64</v>
      </c>
      <c r="B22" s="138" t="s">
        <v>122</v>
      </c>
      <c r="C22" s="150"/>
      <c r="D22" s="150">
        <v>79157</v>
      </c>
      <c r="E22" s="150">
        <v>79200</v>
      </c>
      <c r="F22" s="150">
        <v>79200</v>
      </c>
      <c r="G22" s="150">
        <v>79200</v>
      </c>
      <c r="H22" s="150">
        <v>79200</v>
      </c>
      <c r="I22" s="150"/>
      <c r="J22" s="150"/>
      <c r="K22" s="158"/>
      <c r="L22" s="150"/>
    </row>
    <row r="23" spans="1:12" s="133" customFormat="1" ht="15" customHeight="1">
      <c r="A23" s="132" t="s">
        <v>65</v>
      </c>
      <c r="B23" s="138" t="s">
        <v>39</v>
      </c>
      <c r="C23" s="150"/>
      <c r="D23" s="150">
        <v>387183</v>
      </c>
      <c r="E23" s="150">
        <v>770000</v>
      </c>
      <c r="F23" s="150">
        <v>770000</v>
      </c>
      <c r="G23" s="150">
        <v>770000</v>
      </c>
      <c r="H23" s="150">
        <v>770000</v>
      </c>
      <c r="I23" s="150">
        <v>808000</v>
      </c>
      <c r="J23" s="150">
        <v>1100000</v>
      </c>
      <c r="K23" s="158">
        <v>929877</v>
      </c>
      <c r="L23" s="150">
        <v>549200</v>
      </c>
    </row>
    <row r="24" spans="1:12" s="133" customFormat="1" ht="15" customHeight="1">
      <c r="A24" s="132" t="s">
        <v>66</v>
      </c>
      <c r="B24" s="138" t="s">
        <v>75</v>
      </c>
      <c r="C24" s="150"/>
      <c r="D24" s="150"/>
      <c r="E24" s="150"/>
      <c r="F24" s="150"/>
      <c r="G24" s="150"/>
      <c r="H24" s="150"/>
      <c r="I24" s="150"/>
      <c r="J24" s="150"/>
      <c r="K24" s="158"/>
      <c r="L24" s="150"/>
    </row>
    <row r="25" spans="1:12" s="133" customFormat="1" ht="15" customHeight="1">
      <c r="A25" s="136" t="s">
        <v>35</v>
      </c>
      <c r="B25" s="137" t="s">
        <v>74</v>
      </c>
      <c r="C25" s="150"/>
      <c r="D25" s="150"/>
      <c r="E25" s="150"/>
      <c r="F25" s="150"/>
      <c r="G25" s="150"/>
      <c r="H25" s="150"/>
      <c r="I25" s="150"/>
      <c r="J25" s="150"/>
      <c r="K25" s="158"/>
      <c r="L25" s="150"/>
    </row>
    <row r="26" spans="1:12" s="145" customFormat="1" ht="14.25" customHeight="1">
      <c r="A26" s="136" t="s">
        <v>63</v>
      </c>
      <c r="B26" s="137" t="s">
        <v>73</v>
      </c>
      <c r="C26" s="153"/>
      <c r="D26" s="153">
        <v>120000</v>
      </c>
      <c r="E26" s="153">
        <v>150000</v>
      </c>
      <c r="F26" s="153">
        <v>140000</v>
      </c>
      <c r="G26" s="153">
        <v>130000</v>
      </c>
      <c r="H26" s="153">
        <v>100000</v>
      </c>
      <c r="I26" s="153">
        <v>80000</v>
      </c>
      <c r="J26" s="153">
        <v>50000</v>
      </c>
      <c r="K26" s="161">
        <v>30000</v>
      </c>
      <c r="L26" s="153">
        <v>20000</v>
      </c>
    </row>
    <row r="27" spans="1:12" s="131" customFormat="1" ht="22.5" customHeight="1">
      <c r="A27" s="143" t="s">
        <v>8</v>
      </c>
      <c r="B27" s="144" t="s">
        <v>45</v>
      </c>
      <c r="C27" s="148"/>
      <c r="D27" s="148">
        <v>12319000</v>
      </c>
      <c r="E27" s="148">
        <v>13800000</v>
      </c>
      <c r="F27" s="148">
        <v>14100000</v>
      </c>
      <c r="G27" s="148">
        <v>14600000</v>
      </c>
      <c r="H27" s="148">
        <v>15100000</v>
      </c>
      <c r="I27" s="148">
        <v>15700000</v>
      </c>
      <c r="J27" s="148">
        <v>16300000</v>
      </c>
      <c r="K27" s="156">
        <v>16300000</v>
      </c>
      <c r="L27" s="148">
        <v>16500000</v>
      </c>
    </row>
    <row r="28" spans="1:12" s="146" customFormat="1" ht="22.5" customHeight="1">
      <c r="A28" s="143" t="s">
        <v>1</v>
      </c>
      <c r="B28" s="144" t="s">
        <v>55</v>
      </c>
      <c r="C28" s="148"/>
      <c r="D28" s="148">
        <v>13760000</v>
      </c>
      <c r="E28" s="148">
        <v>14100000</v>
      </c>
      <c r="F28" s="148">
        <v>14100000</v>
      </c>
      <c r="G28" s="148">
        <v>14300000</v>
      </c>
      <c r="H28" s="148">
        <v>14600000</v>
      </c>
      <c r="I28" s="148">
        <f>H28*1.02</f>
        <v>14892000</v>
      </c>
      <c r="J28" s="148">
        <v>15200000</v>
      </c>
      <c r="K28" s="156">
        <v>15200000</v>
      </c>
      <c r="L28" s="148">
        <v>16500000</v>
      </c>
    </row>
    <row r="29" spans="1:12" s="146" customFormat="1" ht="22.5" customHeight="1">
      <c r="A29" s="143" t="s">
        <v>12</v>
      </c>
      <c r="B29" s="144" t="s">
        <v>56</v>
      </c>
      <c r="C29" s="148"/>
      <c r="D29" s="148">
        <f>D27-D28</f>
        <v>-1441000</v>
      </c>
      <c r="E29" s="148">
        <f aca="true" t="shared" si="7" ref="E29:L29">E27-E28</f>
        <v>-300000</v>
      </c>
      <c r="F29" s="148">
        <f t="shared" si="7"/>
        <v>0</v>
      </c>
      <c r="G29" s="148">
        <f t="shared" si="7"/>
        <v>300000</v>
      </c>
      <c r="H29" s="148">
        <f t="shared" si="7"/>
        <v>500000</v>
      </c>
      <c r="I29" s="148">
        <f t="shared" si="7"/>
        <v>808000</v>
      </c>
      <c r="J29" s="148">
        <f t="shared" si="7"/>
        <v>1100000</v>
      </c>
      <c r="K29" s="156">
        <f t="shared" si="7"/>
        <v>1100000</v>
      </c>
      <c r="L29" s="148">
        <f t="shared" si="7"/>
        <v>0</v>
      </c>
    </row>
    <row r="30" spans="1:12" s="131" customFormat="1" ht="22.5" customHeight="1">
      <c r="A30" s="143" t="s">
        <v>13</v>
      </c>
      <c r="B30" s="144" t="s">
        <v>46</v>
      </c>
      <c r="C30" s="148"/>
      <c r="D30" s="148"/>
      <c r="E30" s="148"/>
      <c r="F30" s="148"/>
      <c r="G30" s="148"/>
      <c r="H30" s="148"/>
      <c r="I30" s="148"/>
      <c r="J30" s="148"/>
      <c r="K30" s="156"/>
      <c r="L30" s="148"/>
    </row>
    <row r="31" spans="1:12" s="133" customFormat="1" ht="15" customHeight="1">
      <c r="A31" s="139" t="s">
        <v>76</v>
      </c>
      <c r="B31" s="147" t="s">
        <v>123</v>
      </c>
      <c r="C31" s="149">
        <v>0</v>
      </c>
      <c r="D31" s="149">
        <f>D7/D27*100</f>
        <v>31.55351083691858</v>
      </c>
      <c r="E31" s="149">
        <f aca="true" t="shared" si="8" ref="E31:J31">E7/E27*100</f>
        <v>30.34113768115942</v>
      </c>
      <c r="F31" s="149">
        <f t="shared" si="8"/>
        <v>29.695581560283692</v>
      </c>
      <c r="G31" s="149">
        <f t="shared" si="8"/>
        <v>26.62381506849315</v>
      </c>
      <c r="H31" s="149">
        <f t="shared" si="8"/>
        <v>22.430973509933775</v>
      </c>
      <c r="I31" s="149">
        <f t="shared" si="8"/>
        <v>16.427242038216562</v>
      </c>
      <c r="J31" s="149">
        <f t="shared" si="8"/>
        <v>9.074092024539878</v>
      </c>
      <c r="K31" s="157">
        <f>K7/K27*100</f>
        <v>3.3693251533742328</v>
      </c>
      <c r="L31" s="149">
        <f>L7/L27*100</f>
        <v>0</v>
      </c>
    </row>
    <row r="32" spans="1:12" s="133" customFormat="1" ht="28.5" customHeight="1">
      <c r="A32" s="139" t="s">
        <v>77</v>
      </c>
      <c r="B32" s="147" t="s">
        <v>119</v>
      </c>
      <c r="C32" s="149"/>
      <c r="D32" s="149">
        <v>31.55</v>
      </c>
      <c r="E32" s="149">
        <v>30.34</v>
      </c>
      <c r="F32" s="149">
        <v>29.7</v>
      </c>
      <c r="G32" s="149">
        <v>26.62</v>
      </c>
      <c r="H32" s="149">
        <v>22.43</v>
      </c>
      <c r="I32" s="149">
        <v>16.43</v>
      </c>
      <c r="J32" s="149">
        <v>9.07</v>
      </c>
      <c r="K32" s="157">
        <v>3.37</v>
      </c>
      <c r="L32" s="149">
        <v>0</v>
      </c>
    </row>
    <row r="33" spans="1:12" s="133" customFormat="1" ht="15" customHeight="1">
      <c r="A33" s="139" t="s">
        <v>78</v>
      </c>
      <c r="B33" s="147" t="s">
        <v>120</v>
      </c>
      <c r="C33" s="149"/>
      <c r="D33" s="149">
        <f>D20/D27*100</f>
        <v>4.759639581134832</v>
      </c>
      <c r="E33" s="149">
        <f aca="true" t="shared" si="9" ref="E33:J33">E20/E27*100</f>
        <v>7.240579710144927</v>
      </c>
      <c r="F33" s="149">
        <f t="shared" si="9"/>
        <v>7.015602836879433</v>
      </c>
      <c r="G33" s="149">
        <f t="shared" si="9"/>
        <v>6.706849315068493</v>
      </c>
      <c r="H33" s="149">
        <f t="shared" si="9"/>
        <v>6.286092715231788</v>
      </c>
      <c r="I33" s="149">
        <f t="shared" si="9"/>
        <v>5.656050955414012</v>
      </c>
      <c r="J33" s="149">
        <f t="shared" si="9"/>
        <v>7.05521472392638</v>
      </c>
      <c r="K33" s="157">
        <f>K20/K27*100</f>
        <v>5.888815950920245</v>
      </c>
      <c r="L33" s="149">
        <f>L20/L27*100</f>
        <v>3.44969696969697</v>
      </c>
    </row>
    <row r="34" spans="1:12" s="133" customFormat="1" ht="25.5" customHeight="1">
      <c r="A34" s="139" t="s">
        <v>79</v>
      </c>
      <c r="B34" s="147" t="s">
        <v>121</v>
      </c>
      <c r="C34" s="149"/>
      <c r="D34" s="149">
        <f>(D21+D26)/D27*100</f>
        <v>4.759639581134832</v>
      </c>
      <c r="E34" s="149">
        <f aca="true" t="shared" si="10" ref="E34:J34">(E21+E26)/E27*100</f>
        <v>7.240579710144927</v>
      </c>
      <c r="F34" s="149">
        <f t="shared" si="10"/>
        <v>7.015602836879433</v>
      </c>
      <c r="G34" s="149">
        <f t="shared" si="10"/>
        <v>6.706849315068493</v>
      </c>
      <c r="H34" s="149">
        <f t="shared" si="10"/>
        <v>6.286092715231788</v>
      </c>
      <c r="I34" s="149">
        <f t="shared" si="10"/>
        <v>5.656050955414012</v>
      </c>
      <c r="J34" s="149">
        <f t="shared" si="10"/>
        <v>7.05521472392638</v>
      </c>
      <c r="K34" s="157">
        <f>(K21+K26)/K27*100</f>
        <v>5.888815950920245</v>
      </c>
      <c r="L34" s="149">
        <f>(L21+L26)/L27*100</f>
        <v>3.44969696969697</v>
      </c>
    </row>
  </sheetData>
  <sheetProtection/>
  <mergeCells count="6">
    <mergeCell ref="K1:L1"/>
    <mergeCell ref="A2:I2"/>
    <mergeCell ref="A4:A5"/>
    <mergeCell ref="B4:B5"/>
    <mergeCell ref="C4:C5"/>
    <mergeCell ref="D4:K4"/>
  </mergeCells>
  <printOptions horizontalCentered="1"/>
  <pageMargins left="0" right="0.58" top="0.51" bottom="0.5511811023622047" header="0.5118110236220472" footer="0.31496062992125984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M34"/>
  <sheetViews>
    <sheetView showGridLines="0" zoomScalePageLayoutView="0" workbookViewId="0" topLeftCell="A1">
      <selection activeCell="G18" sqref="G18"/>
    </sheetView>
  </sheetViews>
  <sheetFormatPr defaultColWidth="9.00390625" defaultRowHeight="12.75"/>
  <cols>
    <col min="1" max="1" width="23.375" style="0" customWidth="1"/>
    <col min="2" max="2" width="16.875" style="0" customWidth="1"/>
    <col min="3" max="4" width="10.875" style="0" customWidth="1"/>
    <col min="5" max="5" width="0.2421875" style="0" customWidth="1"/>
    <col min="6" max="6" width="13.25390625" style="0" customWidth="1"/>
    <col min="7" max="7" width="11.625" style="0" customWidth="1"/>
    <col min="8" max="12" width="10.875" style="0" customWidth="1"/>
    <col min="13" max="13" width="12.75390625" style="0" customWidth="1"/>
    <col min="14" max="16384" width="9.125" style="129" customWidth="1"/>
  </cols>
  <sheetData>
    <row r="2" ht="9" customHeight="1"/>
    <row r="3" spans="1:10" ht="12.75">
      <c r="A3" s="229"/>
      <c r="B3" s="230"/>
      <c r="C3" s="230"/>
      <c r="D3" s="230"/>
      <c r="E3" s="230"/>
      <c r="F3" s="230"/>
      <c r="G3" s="230"/>
      <c r="H3" s="231"/>
      <c r="I3" s="231"/>
      <c r="J3" s="169"/>
    </row>
    <row r="4" spans="1:13" s="131" customFormat="1" ht="51" customHeight="1">
      <c r="A4" s="229"/>
      <c r="B4" s="230"/>
      <c r="C4" s="230"/>
      <c r="D4" s="230"/>
      <c r="E4" s="230"/>
      <c r="F4" s="230"/>
      <c r="G4" s="230"/>
      <c r="H4" s="231"/>
      <c r="I4" s="296"/>
      <c r="J4" s="296"/>
      <c r="K4"/>
      <c r="L4"/>
      <c r="M4"/>
    </row>
    <row r="5" spans="1:13" s="131" customFormat="1" ht="23.25" customHeight="1">
      <c r="A5" s="229"/>
      <c r="B5" s="230"/>
      <c r="C5" s="230"/>
      <c r="D5" s="230"/>
      <c r="E5" s="230"/>
      <c r="F5" s="230"/>
      <c r="G5" s="230"/>
      <c r="H5" s="231"/>
      <c r="I5" s="231"/>
      <c r="J5" s="169"/>
      <c r="K5"/>
      <c r="L5"/>
      <c r="M5"/>
    </row>
    <row r="6" spans="1:13" s="133" customFormat="1" ht="12.75">
      <c r="A6" s="229"/>
      <c r="B6" s="230"/>
      <c r="C6" s="230"/>
      <c r="D6" s="230"/>
      <c r="E6" s="230"/>
      <c r="F6" s="230"/>
      <c r="G6" s="230"/>
      <c r="H6" s="231"/>
      <c r="I6" s="231"/>
      <c r="J6" s="169"/>
      <c r="K6"/>
      <c r="L6"/>
      <c r="M6"/>
    </row>
    <row r="7" spans="1:13" s="131" customFormat="1" ht="22.5" customHeight="1">
      <c r="A7" s="232"/>
      <c r="B7" s="230"/>
      <c r="C7" s="230"/>
      <c r="D7" s="230"/>
      <c r="E7" s="230"/>
      <c r="F7" s="230"/>
      <c r="G7" s="230"/>
      <c r="H7" s="231"/>
      <c r="I7" s="231"/>
      <c r="J7" s="231"/>
      <c r="K7"/>
      <c r="L7"/>
      <c r="M7"/>
    </row>
    <row r="8" spans="1:13" s="133" customFormat="1" ht="15" customHeight="1">
      <c r="A8" s="325" t="s">
        <v>179</v>
      </c>
      <c r="B8" s="325"/>
      <c r="C8" s="325"/>
      <c r="D8" s="325"/>
      <c r="E8" s="325"/>
      <c r="F8" s="325"/>
      <c r="G8" s="325"/>
      <c r="H8" s="325"/>
      <c r="I8" s="325"/>
      <c r="J8" s="325"/>
      <c r="K8"/>
      <c r="L8"/>
      <c r="M8"/>
    </row>
    <row r="9" spans="1:13" s="133" customFormat="1" ht="15" customHeight="1">
      <c r="A9" s="325"/>
      <c r="B9" s="325"/>
      <c r="C9" s="325"/>
      <c r="D9" s="325"/>
      <c r="E9" s="325"/>
      <c r="F9" s="325"/>
      <c r="G9" s="325"/>
      <c r="H9" s="325"/>
      <c r="I9" s="325"/>
      <c r="J9" s="325"/>
      <c r="K9"/>
      <c r="L9"/>
      <c r="M9"/>
    </row>
    <row r="10" spans="1:13" s="133" customFormat="1" ht="15" customHeight="1">
      <c r="A10" s="166"/>
      <c r="B10" s="230"/>
      <c r="C10" s="230"/>
      <c r="D10" s="230"/>
      <c r="E10" s="230"/>
      <c r="F10" s="230"/>
      <c r="G10" s="230"/>
      <c r="H10" s="230"/>
      <c r="I10" s="230"/>
      <c r="J10" s="230"/>
      <c r="K10"/>
      <c r="L10"/>
      <c r="M10"/>
    </row>
    <row r="11" spans="1:13" s="133" customFormat="1" ht="15" customHeight="1">
      <c r="A11" s="166"/>
      <c r="B11" s="230"/>
      <c r="C11" s="230"/>
      <c r="D11" s="230"/>
      <c r="E11" s="230"/>
      <c r="F11" s="230"/>
      <c r="G11" s="230"/>
      <c r="H11" s="230"/>
      <c r="I11" s="230"/>
      <c r="J11" s="230"/>
      <c r="K11"/>
      <c r="L11"/>
      <c r="M11"/>
    </row>
    <row r="12" spans="1:13" s="133" customFormat="1" ht="15" customHeight="1">
      <c r="A12" s="232"/>
      <c r="B12" s="230"/>
      <c r="C12" s="230"/>
      <c r="D12" s="230"/>
      <c r="E12" s="230"/>
      <c r="F12" s="230"/>
      <c r="G12" s="230"/>
      <c r="H12" s="230"/>
      <c r="I12" s="230"/>
      <c r="J12" s="230"/>
      <c r="K12"/>
      <c r="L12"/>
      <c r="M12"/>
    </row>
    <row r="13" spans="1:13" s="133" customFormat="1" ht="15" customHeight="1">
      <c r="A13" s="316" t="s">
        <v>180</v>
      </c>
      <c r="B13" s="316" t="s">
        <v>181</v>
      </c>
      <c r="C13" s="319" t="s">
        <v>182</v>
      </c>
      <c r="D13" s="320"/>
      <c r="E13" s="326"/>
      <c r="F13" s="328" t="s">
        <v>183</v>
      </c>
      <c r="G13" s="316" t="s">
        <v>181</v>
      </c>
      <c r="H13" s="319" t="s">
        <v>182</v>
      </c>
      <c r="I13" s="320"/>
      <c r="J13" s="321"/>
      <c r="K13"/>
      <c r="L13"/>
      <c r="M13"/>
    </row>
    <row r="14" spans="1:13" s="133" customFormat="1" ht="15" customHeight="1">
      <c r="A14" s="318"/>
      <c r="B14" s="317"/>
      <c r="C14" s="322"/>
      <c r="D14" s="323"/>
      <c r="E14" s="327"/>
      <c r="F14" s="329"/>
      <c r="G14" s="317"/>
      <c r="H14" s="322"/>
      <c r="I14" s="323"/>
      <c r="J14" s="324"/>
      <c r="K14"/>
      <c r="L14"/>
      <c r="M14"/>
    </row>
    <row r="15" spans="1:13" s="133" customFormat="1" ht="15" customHeight="1">
      <c r="A15" s="233" t="s">
        <v>184</v>
      </c>
      <c r="B15" s="318"/>
      <c r="C15" s="236" t="s">
        <v>2</v>
      </c>
      <c r="D15" s="236" t="s">
        <v>3</v>
      </c>
      <c r="E15" s="234" t="s">
        <v>185</v>
      </c>
      <c r="F15" s="235" t="s">
        <v>186</v>
      </c>
      <c r="G15" s="318"/>
      <c r="H15" s="236" t="s">
        <v>2</v>
      </c>
      <c r="I15" s="236" t="s">
        <v>3</v>
      </c>
      <c r="J15" s="237" t="s">
        <v>185</v>
      </c>
      <c r="K15"/>
      <c r="L15"/>
      <c r="M15"/>
    </row>
    <row r="16" spans="1:13" s="133" customFormat="1" ht="20.25" customHeight="1">
      <c r="A16" s="238">
        <v>1</v>
      </c>
      <c r="B16" s="239">
        <v>2</v>
      </c>
      <c r="C16" s="239">
        <v>3</v>
      </c>
      <c r="D16" s="239">
        <v>4</v>
      </c>
      <c r="E16" s="240">
        <v>5</v>
      </c>
      <c r="F16" s="241">
        <v>6</v>
      </c>
      <c r="G16" s="239">
        <v>7</v>
      </c>
      <c r="H16" s="239">
        <v>8</v>
      </c>
      <c r="I16" s="239">
        <v>9</v>
      </c>
      <c r="J16" s="242">
        <v>10</v>
      </c>
      <c r="K16"/>
      <c r="L16"/>
      <c r="M16"/>
    </row>
    <row r="17" spans="1:13" s="133" customFormat="1" ht="26.25" customHeight="1">
      <c r="A17" s="332" t="s">
        <v>187</v>
      </c>
      <c r="B17" s="334"/>
      <c r="C17" s="336">
        <v>756</v>
      </c>
      <c r="D17" s="338">
        <v>75618</v>
      </c>
      <c r="E17" s="330">
        <v>48</v>
      </c>
      <c r="F17" s="244" t="s">
        <v>188</v>
      </c>
      <c r="G17" s="243"/>
      <c r="H17" s="242">
        <v>851</v>
      </c>
      <c r="I17" s="242">
        <v>85154</v>
      </c>
      <c r="J17" s="242" t="s">
        <v>189</v>
      </c>
      <c r="K17"/>
      <c r="L17"/>
      <c r="M17"/>
    </row>
    <row r="18" spans="1:13" s="133" customFormat="1" ht="38.25" customHeight="1">
      <c r="A18" s="333"/>
      <c r="B18" s="335"/>
      <c r="C18" s="337"/>
      <c r="D18" s="339"/>
      <c r="E18" s="331"/>
      <c r="F18" s="244" t="s">
        <v>98</v>
      </c>
      <c r="G18" s="243"/>
      <c r="H18" s="242">
        <v>851</v>
      </c>
      <c r="I18" s="242">
        <v>85153</v>
      </c>
      <c r="J18" s="242" t="s">
        <v>189</v>
      </c>
      <c r="K18"/>
      <c r="L18"/>
      <c r="M18"/>
    </row>
    <row r="19" spans="1:13" s="133" customFormat="1" ht="1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131" customFormat="1" ht="22.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131" customFormat="1" ht="1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133" customFormat="1" ht="1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133" customFormat="1" ht="1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133" customFormat="1" ht="1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133" customFormat="1" ht="1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145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131" customFormat="1" ht="22.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146" customFormat="1" ht="22.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146" customFormat="1" ht="22.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131" customFormat="1" ht="22.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133" customFormat="1" ht="1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s="133" customFormat="1" ht="28.5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s="133" customFormat="1" ht="15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s="133" customFormat="1" ht="25.5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</sheetData>
  <sheetProtection/>
  <mergeCells count="13">
    <mergeCell ref="E17:E18"/>
    <mergeCell ref="A17:A18"/>
    <mergeCell ref="B17:B18"/>
    <mergeCell ref="C17:C18"/>
    <mergeCell ref="D17:D18"/>
    <mergeCell ref="G13:G15"/>
    <mergeCell ref="H13:J14"/>
    <mergeCell ref="I4:J4"/>
    <mergeCell ref="A8:J9"/>
    <mergeCell ref="A13:A14"/>
    <mergeCell ref="B13:B15"/>
    <mergeCell ref="C13:E14"/>
    <mergeCell ref="F13:F14"/>
  </mergeCells>
  <printOptions horizontalCentered="1"/>
  <pageMargins left="0" right="0.58" top="0.51" bottom="0.5511811023622047" header="0.5118110236220472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34">
      <selection activeCell="C75" sqref="C75"/>
    </sheetView>
  </sheetViews>
  <sheetFormatPr defaultColWidth="9.00390625" defaultRowHeight="12.75"/>
  <cols>
    <col min="1" max="1" width="6.625" style="57" customWidth="1"/>
    <col min="2" max="2" width="7.875" style="48" customWidth="1"/>
    <col min="3" max="3" width="35.00390625" style="48" customWidth="1"/>
    <col min="4" max="4" width="14.125" style="38" customWidth="1"/>
    <col min="5" max="5" width="14.25390625" style="38" customWidth="1"/>
    <col min="6" max="6" width="13.125" style="38" customWidth="1"/>
    <col min="7" max="7" width="12.00390625" style="38" customWidth="1"/>
    <col min="8" max="8" width="13.25390625" style="38" customWidth="1"/>
    <col min="9" max="9" width="13.375" style="38" customWidth="1"/>
  </cols>
  <sheetData>
    <row r="1" ht="46.5" customHeight="1">
      <c r="I1" s="247"/>
    </row>
    <row r="2" spans="1:9" ht="12.75">
      <c r="A2" s="280"/>
      <c r="B2" s="280"/>
      <c r="C2" s="280"/>
      <c r="D2" s="280"/>
      <c r="E2" s="280"/>
      <c r="F2" s="280"/>
      <c r="G2" s="280"/>
      <c r="H2" s="280"/>
      <c r="I2" s="280"/>
    </row>
    <row r="3" spans="1:9" ht="12.75">
      <c r="A3" s="55"/>
      <c r="B3" s="36"/>
      <c r="C3" s="36"/>
      <c r="D3" s="37"/>
      <c r="E3" s="37"/>
      <c r="I3" s="39"/>
    </row>
    <row r="4" spans="1:9" s="28" customFormat="1" ht="18.75" customHeight="1">
      <c r="A4" s="282" t="s">
        <v>2</v>
      </c>
      <c r="B4" s="282" t="s">
        <v>3</v>
      </c>
      <c r="C4" s="282" t="s">
        <v>11</v>
      </c>
      <c r="D4" s="281" t="s">
        <v>91</v>
      </c>
      <c r="E4" s="281" t="s">
        <v>29</v>
      </c>
      <c r="F4" s="281"/>
      <c r="G4" s="281"/>
      <c r="H4" s="281"/>
      <c r="I4" s="281"/>
    </row>
    <row r="5" spans="1:9" s="28" customFormat="1" ht="20.25" customHeight="1">
      <c r="A5" s="282"/>
      <c r="B5" s="282"/>
      <c r="C5" s="282"/>
      <c r="D5" s="281"/>
      <c r="E5" s="281" t="s">
        <v>14</v>
      </c>
      <c r="F5" s="281" t="s">
        <v>4</v>
      </c>
      <c r="G5" s="281"/>
      <c r="H5" s="281"/>
      <c r="I5" s="281" t="s">
        <v>17</v>
      </c>
    </row>
    <row r="6" spans="1:9" s="28" customFormat="1" ht="31.5">
      <c r="A6" s="282"/>
      <c r="B6" s="282"/>
      <c r="C6" s="282"/>
      <c r="D6" s="281"/>
      <c r="E6" s="281"/>
      <c r="F6" s="35" t="s">
        <v>101</v>
      </c>
      <c r="G6" s="35" t="s">
        <v>36</v>
      </c>
      <c r="H6" s="35" t="s">
        <v>58</v>
      </c>
      <c r="I6" s="281"/>
    </row>
    <row r="7" spans="1:9" s="28" customFormat="1" ht="10.5" customHeight="1">
      <c r="A7" s="118">
        <v>1</v>
      </c>
      <c r="B7" s="40">
        <v>2</v>
      </c>
      <c r="C7" s="40">
        <v>4</v>
      </c>
      <c r="D7" s="41">
        <v>5</v>
      </c>
      <c r="E7" s="41">
        <v>6</v>
      </c>
      <c r="F7" s="41">
        <v>7</v>
      </c>
      <c r="G7" s="41">
        <v>9</v>
      </c>
      <c r="H7" s="41">
        <v>10</v>
      </c>
      <c r="I7" s="41">
        <v>12</v>
      </c>
    </row>
    <row r="8" spans="1:9" s="28" customFormat="1" ht="24.75" customHeight="1">
      <c r="A8" s="51">
        <v>10</v>
      </c>
      <c r="B8" s="99"/>
      <c r="C8" s="54"/>
      <c r="D8" s="52"/>
      <c r="E8" s="52"/>
      <c r="F8" s="52">
        <f>F10+F11+F9</f>
        <v>0</v>
      </c>
      <c r="G8" s="52">
        <f>G10+G11+G9</f>
        <v>0</v>
      </c>
      <c r="H8" s="52">
        <f>H10+H11+H9</f>
        <v>0</v>
      </c>
      <c r="I8" s="52"/>
    </row>
    <row r="9" spans="1:9" s="28" customFormat="1" ht="24.75" customHeight="1">
      <c r="A9" s="117"/>
      <c r="B9" s="100"/>
      <c r="C9" s="104"/>
      <c r="D9" s="44"/>
      <c r="E9" s="98"/>
      <c r="F9" s="98"/>
      <c r="G9" s="98"/>
      <c r="H9" s="98"/>
      <c r="I9" s="98"/>
    </row>
    <row r="10" spans="1:9" s="28" customFormat="1" ht="24.75" customHeight="1">
      <c r="A10" s="46"/>
      <c r="B10" s="101"/>
      <c r="C10" s="62"/>
      <c r="D10" s="44"/>
      <c r="E10" s="44"/>
      <c r="F10" s="44"/>
      <c r="G10" s="44"/>
      <c r="H10" s="44"/>
      <c r="I10" s="44"/>
    </row>
    <row r="11" spans="1:9" s="28" customFormat="1" ht="24.75" customHeight="1">
      <c r="A11" s="46"/>
      <c r="B11" s="101"/>
      <c r="C11" s="62"/>
      <c r="D11" s="44"/>
      <c r="E11" s="44"/>
      <c r="F11" s="44"/>
      <c r="G11" s="44"/>
      <c r="H11" s="44"/>
      <c r="I11" s="44"/>
    </row>
    <row r="12" spans="1:9" s="28" customFormat="1" ht="24.75" customHeight="1">
      <c r="A12" s="51"/>
      <c r="B12" s="51"/>
      <c r="C12" s="54"/>
      <c r="D12" s="52"/>
      <c r="E12" s="52"/>
      <c r="F12" s="52"/>
      <c r="G12" s="52"/>
      <c r="H12" s="52"/>
      <c r="I12" s="52"/>
    </row>
    <row r="13" spans="1:9" s="28" customFormat="1" ht="24.75" customHeight="1">
      <c r="A13" s="46"/>
      <c r="B13" s="42"/>
      <c r="C13" s="63"/>
      <c r="D13" s="44"/>
      <c r="E13" s="44"/>
      <c r="F13" s="44"/>
      <c r="G13" s="44"/>
      <c r="H13" s="44"/>
      <c r="I13" s="44"/>
    </row>
    <row r="14" spans="1:9" ht="24.75" customHeight="1">
      <c r="A14" s="51"/>
      <c r="B14" s="51"/>
      <c r="C14" s="54"/>
      <c r="D14" s="52"/>
      <c r="E14" s="53"/>
      <c r="F14" s="53"/>
      <c r="G14" s="53"/>
      <c r="H14" s="53"/>
      <c r="I14" s="53"/>
    </row>
    <row r="15" spans="1:9" ht="24.75" customHeight="1">
      <c r="A15" s="56"/>
      <c r="B15" s="42"/>
      <c r="C15" s="62"/>
      <c r="D15" s="44"/>
      <c r="E15" s="45"/>
      <c r="F15" s="45"/>
      <c r="G15" s="45"/>
      <c r="H15" s="45"/>
      <c r="I15" s="45"/>
    </row>
    <row r="16" spans="1:9" ht="24.75" customHeight="1">
      <c r="A16" s="51"/>
      <c r="B16" s="51"/>
      <c r="C16" s="54"/>
      <c r="D16" s="52"/>
      <c r="E16" s="53"/>
      <c r="F16" s="53"/>
      <c r="G16" s="53"/>
      <c r="H16" s="53"/>
      <c r="I16" s="53"/>
    </row>
    <row r="17" spans="1:9" ht="24.75" customHeight="1">
      <c r="A17" s="56"/>
      <c r="B17" s="42"/>
      <c r="C17" s="62"/>
      <c r="D17" s="44"/>
      <c r="E17" s="45"/>
      <c r="F17" s="45"/>
      <c r="G17" s="45"/>
      <c r="H17" s="45"/>
      <c r="I17" s="45"/>
    </row>
    <row r="18" spans="1:9" ht="24.75" customHeight="1">
      <c r="A18" s="56"/>
      <c r="B18" s="42"/>
      <c r="C18" s="62"/>
      <c r="D18" s="44"/>
      <c r="E18" s="45"/>
      <c r="F18" s="45"/>
      <c r="G18" s="45"/>
      <c r="H18" s="45"/>
      <c r="I18" s="45"/>
    </row>
    <row r="19" spans="1:9" ht="24.75" customHeight="1">
      <c r="A19" s="51"/>
      <c r="B19" s="51"/>
      <c r="C19" s="54"/>
      <c r="D19" s="52"/>
      <c r="E19" s="53"/>
      <c r="F19" s="53"/>
      <c r="G19" s="53">
        <f>G20+G21+G22+G23+G24</f>
        <v>0</v>
      </c>
      <c r="H19" s="53">
        <f>H20+H21+H22+H23+H24</f>
        <v>0</v>
      </c>
      <c r="I19" s="53"/>
    </row>
    <row r="20" spans="1:9" ht="24.75" customHeight="1">
      <c r="A20" s="56"/>
      <c r="B20" s="42"/>
      <c r="C20" s="62"/>
      <c r="D20" s="44"/>
      <c r="E20" s="45"/>
      <c r="F20" s="45"/>
      <c r="G20" s="45"/>
      <c r="H20" s="45"/>
      <c r="I20" s="45"/>
    </row>
    <row r="21" spans="1:9" ht="24.75" customHeight="1">
      <c r="A21" s="46"/>
      <c r="B21" s="42"/>
      <c r="C21" s="62"/>
      <c r="D21" s="44"/>
      <c r="E21" s="45"/>
      <c r="F21" s="45"/>
      <c r="G21" s="45"/>
      <c r="H21" s="45"/>
      <c r="I21" s="45"/>
    </row>
    <row r="22" spans="1:9" ht="24.75" customHeight="1">
      <c r="A22" s="46"/>
      <c r="B22" s="42"/>
      <c r="C22" s="62"/>
      <c r="D22" s="44"/>
      <c r="E22" s="45"/>
      <c r="F22" s="45"/>
      <c r="G22" s="45"/>
      <c r="H22" s="45"/>
      <c r="I22" s="45"/>
    </row>
    <row r="23" spans="1:9" ht="24.75" customHeight="1">
      <c r="A23" s="46"/>
      <c r="B23" s="42"/>
      <c r="C23" s="62"/>
      <c r="D23" s="44"/>
      <c r="E23" s="45"/>
      <c r="F23" s="45"/>
      <c r="G23" s="45"/>
      <c r="H23" s="45"/>
      <c r="I23" s="45"/>
    </row>
    <row r="24" spans="1:9" ht="24.75" customHeight="1">
      <c r="A24" s="46"/>
      <c r="B24" s="42"/>
      <c r="C24" s="62"/>
      <c r="D24" s="44"/>
      <c r="E24" s="45"/>
      <c r="F24" s="45"/>
      <c r="G24" s="45"/>
      <c r="H24" s="45"/>
      <c r="I24" s="45"/>
    </row>
    <row r="25" spans="1:9" ht="33.75" customHeight="1">
      <c r="A25" s="51"/>
      <c r="B25" s="51"/>
      <c r="C25" s="54"/>
      <c r="D25" s="52">
        <f aca="true" t="shared" si="0" ref="D25:D39">E25+I25</f>
        <v>1250</v>
      </c>
      <c r="E25" s="53">
        <f>E26</f>
        <v>1250</v>
      </c>
      <c r="F25" s="53">
        <f>F26</f>
        <v>0</v>
      </c>
      <c r="G25" s="53">
        <f>G26</f>
        <v>0</v>
      </c>
      <c r="H25" s="53">
        <f>H26</f>
        <v>0</v>
      </c>
      <c r="I25" s="53">
        <f>I26</f>
        <v>0</v>
      </c>
    </row>
    <row r="26" spans="1:9" ht="24.75" customHeight="1">
      <c r="A26" s="56"/>
      <c r="B26" s="42"/>
      <c r="C26" s="62"/>
      <c r="D26" s="44">
        <f t="shared" si="0"/>
        <v>1250</v>
      </c>
      <c r="E26" s="45">
        <v>1250</v>
      </c>
      <c r="F26" s="45"/>
      <c r="G26" s="45"/>
      <c r="H26" s="45"/>
      <c r="I26" s="45"/>
    </row>
    <row r="27" spans="1:9" ht="24.75" customHeight="1">
      <c r="A27" s="51"/>
      <c r="B27" s="51"/>
      <c r="C27" s="54"/>
      <c r="D27" s="52">
        <f t="shared" si="0"/>
        <v>70000</v>
      </c>
      <c r="E27" s="53">
        <f>E28+E29</f>
        <v>70000</v>
      </c>
      <c r="F27" s="53">
        <f>F28+F29</f>
        <v>0</v>
      </c>
      <c r="G27" s="53">
        <f>G28+G29</f>
        <v>0</v>
      </c>
      <c r="H27" s="53">
        <f>H28+H29</f>
        <v>0</v>
      </c>
      <c r="I27" s="53">
        <f>I28+I29</f>
        <v>0</v>
      </c>
    </row>
    <row r="28" spans="1:9" ht="18.75" customHeight="1">
      <c r="A28" s="56"/>
      <c r="B28" s="42"/>
      <c r="C28" s="62"/>
      <c r="D28" s="44">
        <f t="shared" si="0"/>
        <v>50000</v>
      </c>
      <c r="E28" s="45">
        <v>50000</v>
      </c>
      <c r="F28" s="45"/>
      <c r="G28" s="45"/>
      <c r="H28" s="45"/>
      <c r="I28" s="45"/>
    </row>
    <row r="29" spans="1:9" ht="20.25" customHeight="1">
      <c r="A29" s="56"/>
      <c r="B29" s="42"/>
      <c r="C29" s="62"/>
      <c r="D29" s="44">
        <f t="shared" si="0"/>
        <v>20000</v>
      </c>
      <c r="E29" s="45">
        <v>20000</v>
      </c>
      <c r="F29" s="45"/>
      <c r="G29" s="45"/>
      <c r="H29" s="45"/>
      <c r="I29" s="45"/>
    </row>
    <row r="30" spans="1:9" ht="50.25" customHeight="1">
      <c r="A30" s="51">
        <v>756</v>
      </c>
      <c r="B30" s="51"/>
      <c r="C30" s="54"/>
      <c r="D30" s="52">
        <f t="shared" si="0"/>
        <v>28000</v>
      </c>
      <c r="E30" s="53">
        <f>E31</f>
        <v>28000</v>
      </c>
      <c r="F30" s="53">
        <f>F31</f>
        <v>5000</v>
      </c>
      <c r="G30" s="53">
        <f>G31</f>
        <v>0</v>
      </c>
      <c r="H30" s="53">
        <f>H31</f>
        <v>0</v>
      </c>
      <c r="I30" s="53">
        <f>I31</f>
        <v>0</v>
      </c>
    </row>
    <row r="31" spans="1:9" ht="33" customHeight="1">
      <c r="A31" s="56"/>
      <c r="B31" s="42">
        <v>75647</v>
      </c>
      <c r="C31" s="62"/>
      <c r="D31" s="44">
        <f t="shared" si="0"/>
        <v>28000</v>
      </c>
      <c r="E31" s="45">
        <v>28000</v>
      </c>
      <c r="F31" s="45">
        <v>5000</v>
      </c>
      <c r="G31" s="45"/>
      <c r="H31" s="45"/>
      <c r="I31" s="45"/>
    </row>
    <row r="32" spans="1:9" ht="24.75" customHeight="1">
      <c r="A32" s="51">
        <v>757</v>
      </c>
      <c r="B32" s="51"/>
      <c r="C32" s="54"/>
      <c r="D32" s="52">
        <f t="shared" si="0"/>
        <v>120000</v>
      </c>
      <c r="E32" s="53">
        <f>E33+E34</f>
        <v>120000</v>
      </c>
      <c r="F32" s="53">
        <f>F33+F34</f>
        <v>0</v>
      </c>
      <c r="G32" s="53">
        <f>G33+G34</f>
        <v>0</v>
      </c>
      <c r="H32" s="53">
        <f>H33+H34</f>
        <v>120000</v>
      </c>
      <c r="I32" s="53">
        <f>I33+I34</f>
        <v>0</v>
      </c>
    </row>
    <row r="33" spans="1:9" ht="24.75" customHeight="1">
      <c r="A33" s="56"/>
      <c r="B33" s="42">
        <v>75702</v>
      </c>
      <c r="C33" s="62"/>
      <c r="D33" s="44">
        <f t="shared" si="0"/>
        <v>120000</v>
      </c>
      <c r="E33" s="45">
        <v>120000</v>
      </c>
      <c r="F33" s="45"/>
      <c r="G33" s="45"/>
      <c r="H33" s="45">
        <v>120000</v>
      </c>
      <c r="I33" s="45"/>
    </row>
    <row r="34" spans="1:9" ht="34.5" customHeight="1">
      <c r="A34" s="56"/>
      <c r="B34" s="42">
        <v>75704</v>
      </c>
      <c r="C34" s="62"/>
      <c r="D34" s="44">
        <f t="shared" si="0"/>
        <v>0</v>
      </c>
      <c r="E34" s="45">
        <v>0</v>
      </c>
      <c r="F34" s="45"/>
      <c r="G34" s="45"/>
      <c r="H34" s="45"/>
      <c r="I34" s="45"/>
    </row>
    <row r="35" spans="1:9" ht="24.75" customHeight="1">
      <c r="A35" s="51">
        <v>758</v>
      </c>
      <c r="B35" s="51"/>
      <c r="C35" s="54"/>
      <c r="D35" s="52">
        <f t="shared" si="0"/>
        <v>188000</v>
      </c>
      <c r="E35" s="53">
        <f>E36</f>
        <v>188000</v>
      </c>
      <c r="F35" s="53">
        <f>F36</f>
        <v>0</v>
      </c>
      <c r="G35" s="53">
        <f>G36</f>
        <v>0</v>
      </c>
      <c r="H35" s="53">
        <f>H36</f>
        <v>0</v>
      </c>
      <c r="I35" s="53">
        <f>I36</f>
        <v>0</v>
      </c>
    </row>
    <row r="36" spans="1:9" ht="24.75" customHeight="1">
      <c r="A36" s="56"/>
      <c r="B36" s="42">
        <v>75818</v>
      </c>
      <c r="C36" s="62"/>
      <c r="D36" s="44">
        <f t="shared" si="0"/>
        <v>188000</v>
      </c>
      <c r="E36" s="45">
        <v>188000</v>
      </c>
      <c r="F36" s="45"/>
      <c r="G36" s="45"/>
      <c r="H36" s="45"/>
      <c r="I36" s="45"/>
    </row>
    <row r="37" spans="1:9" ht="24.75" customHeight="1">
      <c r="A37" s="51">
        <v>801</v>
      </c>
      <c r="B37" s="51"/>
      <c r="C37" s="54"/>
      <c r="D37" s="52">
        <f t="shared" si="0"/>
        <v>5241000</v>
      </c>
      <c r="E37" s="53">
        <f>E38+E39+E40+E41+E42+E43</f>
        <v>5197000</v>
      </c>
      <c r="F37" s="53">
        <f>F38+F39+F40+F41+F42+F43</f>
        <v>3820000</v>
      </c>
      <c r="G37" s="53">
        <f>G38+G39+G40+G41+G42+G43</f>
        <v>0</v>
      </c>
      <c r="H37" s="53">
        <f>H38+H39+H40+H41+H42+H43</f>
        <v>0</v>
      </c>
      <c r="I37" s="53">
        <f>I38+I39+I40+I41+I42+I43</f>
        <v>44000</v>
      </c>
    </row>
    <row r="38" spans="1:9" ht="24.75" customHeight="1">
      <c r="A38" s="46"/>
      <c r="B38" s="42">
        <v>80101</v>
      </c>
      <c r="C38" s="62"/>
      <c r="D38" s="44">
        <f t="shared" si="0"/>
        <v>2425000</v>
      </c>
      <c r="E38" s="45">
        <v>2420000</v>
      </c>
      <c r="F38" s="45">
        <v>1800000</v>
      </c>
      <c r="G38" s="45"/>
      <c r="H38" s="45"/>
      <c r="I38" s="45">
        <v>5000</v>
      </c>
    </row>
    <row r="39" spans="1:9" ht="24.75" customHeight="1">
      <c r="A39" s="46"/>
      <c r="B39" s="42">
        <v>80104</v>
      </c>
      <c r="C39" s="62"/>
      <c r="D39" s="44">
        <f t="shared" si="0"/>
        <v>1184000</v>
      </c>
      <c r="E39" s="45">
        <v>1180000</v>
      </c>
      <c r="F39" s="45">
        <v>870000</v>
      </c>
      <c r="G39" s="45"/>
      <c r="H39" s="45"/>
      <c r="I39" s="45">
        <v>4000</v>
      </c>
    </row>
    <row r="40" spans="1:9" ht="24.75" customHeight="1">
      <c r="A40" s="46"/>
      <c r="B40" s="42">
        <v>80110</v>
      </c>
      <c r="C40" s="62"/>
      <c r="D40" s="44">
        <f aca="true" t="shared" si="1" ref="D40:D71">E40+I40</f>
        <v>1485000</v>
      </c>
      <c r="E40" s="45">
        <v>1450000</v>
      </c>
      <c r="F40" s="45">
        <v>1150000</v>
      </c>
      <c r="G40" s="45"/>
      <c r="H40" s="45"/>
      <c r="I40" s="45">
        <v>35000</v>
      </c>
    </row>
    <row r="41" spans="1:9" ht="24.75" customHeight="1">
      <c r="A41" s="56"/>
      <c r="B41" s="42">
        <v>80113</v>
      </c>
      <c r="C41" s="62"/>
      <c r="D41" s="44">
        <f t="shared" si="1"/>
        <v>44000</v>
      </c>
      <c r="E41" s="45">
        <v>44000</v>
      </c>
      <c r="F41" s="45"/>
      <c r="G41" s="45"/>
      <c r="H41" s="45"/>
      <c r="I41" s="45"/>
    </row>
    <row r="42" spans="1:9" ht="24.75" customHeight="1">
      <c r="A42" s="56"/>
      <c r="B42" s="42">
        <v>80146</v>
      </c>
      <c r="C42" s="62"/>
      <c r="D42" s="44">
        <f t="shared" si="1"/>
        <v>23000</v>
      </c>
      <c r="E42" s="45">
        <v>23000</v>
      </c>
      <c r="F42" s="45"/>
      <c r="G42" s="45"/>
      <c r="H42" s="45"/>
      <c r="I42" s="45"/>
    </row>
    <row r="43" spans="1:9" ht="24.75" customHeight="1">
      <c r="A43" s="56"/>
      <c r="B43" s="42">
        <v>80195</v>
      </c>
      <c r="C43" s="62"/>
      <c r="D43" s="44">
        <f t="shared" si="1"/>
        <v>80000</v>
      </c>
      <c r="E43" s="45">
        <v>80000</v>
      </c>
      <c r="F43" s="45"/>
      <c r="G43" s="45"/>
      <c r="H43" s="45"/>
      <c r="I43" s="45"/>
    </row>
    <row r="44" spans="1:9" ht="24.75" customHeight="1">
      <c r="A44" s="51">
        <v>851</v>
      </c>
      <c r="B44" s="51"/>
      <c r="C44" s="54"/>
      <c r="D44" s="52">
        <f t="shared" si="1"/>
        <v>136000</v>
      </c>
      <c r="E44" s="53">
        <f>E45+E46+E47</f>
        <v>136000</v>
      </c>
      <c r="F44" s="53">
        <f>F45+F46+F47</f>
        <v>34000</v>
      </c>
      <c r="G44" s="53">
        <f>G45+G46+G47</f>
        <v>6000</v>
      </c>
      <c r="H44" s="53">
        <f>H45+H46+H47</f>
        <v>0</v>
      </c>
      <c r="I44" s="53">
        <f>I45+I46+I47</f>
        <v>0</v>
      </c>
    </row>
    <row r="45" spans="1:9" ht="24.75" customHeight="1">
      <c r="A45" s="56"/>
      <c r="B45" s="42">
        <v>85153</v>
      </c>
      <c r="C45" s="62"/>
      <c r="D45" s="44">
        <f t="shared" si="1"/>
        <v>10000</v>
      </c>
      <c r="E45" s="45">
        <v>10000</v>
      </c>
      <c r="F45" s="45"/>
      <c r="G45" s="45">
        <v>6000</v>
      </c>
      <c r="H45" s="45"/>
      <c r="I45" s="45"/>
    </row>
    <row r="46" spans="1:9" ht="24.75" customHeight="1">
      <c r="A46" s="56"/>
      <c r="B46" s="42">
        <v>85154</v>
      </c>
      <c r="C46" s="62"/>
      <c r="D46" s="44">
        <f t="shared" si="1"/>
        <v>101000</v>
      </c>
      <c r="E46" s="45">
        <v>101000</v>
      </c>
      <c r="F46" s="45">
        <v>34000</v>
      </c>
      <c r="G46" s="45"/>
      <c r="H46" s="45"/>
      <c r="I46" s="45"/>
    </row>
    <row r="47" spans="1:9" ht="24.75" customHeight="1">
      <c r="A47" s="46"/>
      <c r="B47" s="42">
        <v>85195</v>
      </c>
      <c r="C47" s="62"/>
      <c r="D47" s="44">
        <f t="shared" si="1"/>
        <v>25000</v>
      </c>
      <c r="E47" s="45">
        <v>25000</v>
      </c>
      <c r="F47" s="45"/>
      <c r="G47" s="45"/>
      <c r="H47" s="45"/>
      <c r="I47" s="45"/>
    </row>
    <row r="48" spans="1:9" ht="24.75" customHeight="1">
      <c r="A48" s="51">
        <v>852</v>
      </c>
      <c r="B48" s="51"/>
      <c r="C48" s="54"/>
      <c r="D48" s="52">
        <f t="shared" si="1"/>
        <v>1761000</v>
      </c>
      <c r="E48" s="53">
        <f>E49+E50+E51+E52+E53+E54+E55+E56</f>
        <v>1761000</v>
      </c>
      <c r="F48" s="53">
        <f>F49+F50+F51+F52+F53+F54+F55+F56</f>
        <v>301565</v>
      </c>
      <c r="G48" s="53">
        <f>G49+G50+G51+G52+G53+G54+G55+G56</f>
        <v>0</v>
      </c>
      <c r="H48" s="53">
        <f>H49+H50+H51+H52+H53+H54+H55+H56</f>
        <v>0</v>
      </c>
      <c r="I48" s="53">
        <f>I49+I50+I51+I52+I53+I54+I55+I56</f>
        <v>0</v>
      </c>
    </row>
    <row r="49" spans="1:9" ht="24.75" customHeight="1">
      <c r="A49" s="46"/>
      <c r="B49" s="46">
        <v>85202</v>
      </c>
      <c r="C49" s="64"/>
      <c r="D49" s="44">
        <f t="shared" si="1"/>
        <v>29000</v>
      </c>
      <c r="E49" s="45">
        <v>29000</v>
      </c>
      <c r="F49" s="45"/>
      <c r="G49" s="45"/>
      <c r="H49" s="45"/>
      <c r="I49" s="45"/>
    </row>
    <row r="50" spans="1:9" ht="42" customHeight="1">
      <c r="A50" s="56"/>
      <c r="B50" s="42">
        <v>85212</v>
      </c>
      <c r="C50" s="62"/>
      <c r="D50" s="44">
        <f t="shared" si="1"/>
        <v>1201820</v>
      </c>
      <c r="E50" s="45">
        <v>1201820</v>
      </c>
      <c r="F50" s="45">
        <v>31065</v>
      </c>
      <c r="G50" s="45"/>
      <c r="H50" s="45"/>
      <c r="I50" s="45"/>
    </row>
    <row r="51" spans="1:9" ht="32.25" customHeight="1">
      <c r="A51" s="56"/>
      <c r="B51" s="42">
        <v>85213</v>
      </c>
      <c r="C51" s="62"/>
      <c r="D51" s="44">
        <f t="shared" si="1"/>
        <v>3326</v>
      </c>
      <c r="E51" s="45">
        <v>3326</v>
      </c>
      <c r="F51" s="45"/>
      <c r="G51" s="45"/>
      <c r="H51" s="45"/>
      <c r="I51" s="45"/>
    </row>
    <row r="52" spans="1:9" ht="28.5" customHeight="1">
      <c r="A52" s="56"/>
      <c r="B52" s="42">
        <v>85214</v>
      </c>
      <c r="C52" s="62"/>
      <c r="D52" s="44">
        <f t="shared" si="1"/>
        <v>158000</v>
      </c>
      <c r="E52" s="45">
        <v>158000</v>
      </c>
      <c r="F52" s="45"/>
      <c r="G52" s="45"/>
      <c r="H52" s="45"/>
      <c r="I52" s="45"/>
    </row>
    <row r="53" spans="1:9" ht="24.75" customHeight="1">
      <c r="A53" s="56"/>
      <c r="B53" s="42">
        <v>85215</v>
      </c>
      <c r="C53" s="62"/>
      <c r="D53" s="44">
        <f t="shared" si="1"/>
        <v>29054</v>
      </c>
      <c r="E53" s="45">
        <v>29054</v>
      </c>
      <c r="F53" s="45"/>
      <c r="G53" s="45"/>
      <c r="H53" s="45"/>
      <c r="I53" s="45"/>
    </row>
    <row r="54" spans="1:9" ht="24.75" customHeight="1">
      <c r="A54" s="46"/>
      <c r="B54" s="42">
        <v>85219</v>
      </c>
      <c r="C54" s="62"/>
      <c r="D54" s="44">
        <f t="shared" si="1"/>
        <v>304000</v>
      </c>
      <c r="E54" s="45">
        <v>304000</v>
      </c>
      <c r="F54" s="45">
        <v>262000</v>
      </c>
      <c r="G54" s="45"/>
      <c r="H54" s="45"/>
      <c r="I54" s="45"/>
    </row>
    <row r="55" spans="1:9" ht="24.75" customHeight="1">
      <c r="A55" s="46"/>
      <c r="B55" s="42">
        <v>85228</v>
      </c>
      <c r="C55" s="62"/>
      <c r="D55" s="44">
        <f t="shared" si="1"/>
        <v>17000</v>
      </c>
      <c r="E55" s="45">
        <v>17000</v>
      </c>
      <c r="F55" s="45">
        <v>8500</v>
      </c>
      <c r="G55" s="45"/>
      <c r="H55" s="45"/>
      <c r="I55" s="45"/>
    </row>
    <row r="56" spans="1:9" ht="24.75" customHeight="1">
      <c r="A56" s="56"/>
      <c r="B56" s="42">
        <v>85295</v>
      </c>
      <c r="C56" s="62"/>
      <c r="D56" s="44">
        <f t="shared" si="1"/>
        <v>18800</v>
      </c>
      <c r="E56" s="45">
        <v>18800</v>
      </c>
      <c r="F56" s="45"/>
      <c r="G56" s="45"/>
      <c r="H56" s="45"/>
      <c r="I56" s="45"/>
    </row>
    <row r="57" spans="1:9" ht="24.75" customHeight="1">
      <c r="A57" s="58">
        <v>854</v>
      </c>
      <c r="B57" s="58"/>
      <c r="C57" s="54"/>
      <c r="D57" s="52">
        <f t="shared" si="1"/>
        <v>30000</v>
      </c>
      <c r="E57" s="53">
        <f>E58</f>
        <v>30000</v>
      </c>
      <c r="F57" s="53">
        <f>F58</f>
        <v>0</v>
      </c>
      <c r="G57" s="53">
        <f>G58</f>
        <v>0</v>
      </c>
      <c r="H57" s="53">
        <f>H58</f>
        <v>0</v>
      </c>
      <c r="I57" s="53">
        <f>I58</f>
        <v>0</v>
      </c>
    </row>
    <row r="58" spans="1:9" ht="24.75" customHeight="1">
      <c r="A58" s="56"/>
      <c r="B58" s="42">
        <v>85415</v>
      </c>
      <c r="C58" s="62"/>
      <c r="D58" s="44">
        <f t="shared" si="1"/>
        <v>30000</v>
      </c>
      <c r="E58" s="45">
        <v>30000</v>
      </c>
      <c r="F58" s="45"/>
      <c r="G58" s="45"/>
      <c r="H58" s="45"/>
      <c r="I58" s="45"/>
    </row>
    <row r="59" spans="1:9" ht="24.75" customHeight="1">
      <c r="A59" s="59">
        <v>900</v>
      </c>
      <c r="B59" s="59"/>
      <c r="C59" s="65"/>
      <c r="D59" s="60">
        <f t="shared" si="1"/>
        <v>969000</v>
      </c>
      <c r="E59" s="61">
        <f>E60+E61+E62+E63+E64+E65+E66</f>
        <v>919000</v>
      </c>
      <c r="F59" s="61">
        <f>F60+F61+F62+F63+F64+F65+F66</f>
        <v>258800</v>
      </c>
      <c r="G59" s="61">
        <f>G60+G61+G62+G63+G64+G65+G66</f>
        <v>0</v>
      </c>
      <c r="H59" s="61">
        <f>H60+H61+H62+H63+H64+H65+H66</f>
        <v>0</v>
      </c>
      <c r="I59" s="61">
        <f>I60+I61+I62+I63+I64+I65+I66</f>
        <v>50000</v>
      </c>
    </row>
    <row r="60" spans="1:9" ht="24.75" customHeight="1">
      <c r="A60" s="47"/>
      <c r="B60" s="46">
        <v>90001</v>
      </c>
      <c r="C60" s="63"/>
      <c r="D60" s="44">
        <f t="shared" si="1"/>
        <v>30000</v>
      </c>
      <c r="E60" s="45">
        <v>30000</v>
      </c>
      <c r="F60" s="45"/>
      <c r="G60" s="45"/>
      <c r="H60" s="45"/>
      <c r="I60" s="45">
        <v>0</v>
      </c>
    </row>
    <row r="61" spans="1:9" ht="24.75" customHeight="1">
      <c r="A61" s="56"/>
      <c r="B61" s="42">
        <v>90002</v>
      </c>
      <c r="C61" s="62"/>
      <c r="D61" s="44">
        <f t="shared" si="1"/>
        <v>6000</v>
      </c>
      <c r="E61" s="45">
        <v>6000</v>
      </c>
      <c r="F61" s="45"/>
      <c r="G61" s="45"/>
      <c r="H61" s="45"/>
      <c r="I61" s="45"/>
    </row>
    <row r="62" spans="1:9" ht="24.75" customHeight="1">
      <c r="A62" s="56"/>
      <c r="B62" s="42">
        <v>90003</v>
      </c>
      <c r="C62" s="62"/>
      <c r="D62" s="44">
        <f t="shared" si="1"/>
        <v>25000</v>
      </c>
      <c r="E62" s="45">
        <v>25000</v>
      </c>
      <c r="F62" s="45"/>
      <c r="G62" s="45"/>
      <c r="H62" s="45"/>
      <c r="I62" s="45"/>
    </row>
    <row r="63" spans="1:9" ht="24.75" customHeight="1">
      <c r="A63" s="56"/>
      <c r="B63" s="42">
        <v>90004</v>
      </c>
      <c r="C63" s="62"/>
      <c r="D63" s="44">
        <f t="shared" si="1"/>
        <v>164000</v>
      </c>
      <c r="E63" s="45">
        <v>144000</v>
      </c>
      <c r="F63" s="45"/>
      <c r="G63" s="45"/>
      <c r="H63" s="45"/>
      <c r="I63" s="45">
        <v>20000</v>
      </c>
    </row>
    <row r="64" spans="1:9" ht="24.75" customHeight="1">
      <c r="A64" s="56"/>
      <c r="B64" s="42">
        <v>90005</v>
      </c>
      <c r="C64" s="62"/>
      <c r="D64" s="44">
        <f t="shared" si="1"/>
        <v>44000</v>
      </c>
      <c r="E64" s="45">
        <v>44000</v>
      </c>
      <c r="F64" s="45"/>
      <c r="G64" s="45"/>
      <c r="H64" s="45"/>
      <c r="I64" s="45"/>
    </row>
    <row r="65" spans="1:9" ht="24.75" customHeight="1">
      <c r="A65" s="56"/>
      <c r="B65" s="42">
        <v>90015</v>
      </c>
      <c r="C65" s="62"/>
      <c r="D65" s="44">
        <f t="shared" si="1"/>
        <v>300000</v>
      </c>
      <c r="E65" s="45">
        <v>270000</v>
      </c>
      <c r="F65" s="45"/>
      <c r="G65" s="45"/>
      <c r="H65" s="45"/>
      <c r="I65" s="45">
        <v>30000</v>
      </c>
    </row>
    <row r="66" spans="1:9" ht="24.75" customHeight="1">
      <c r="A66" s="56"/>
      <c r="B66" s="42">
        <v>90095</v>
      </c>
      <c r="C66" s="62"/>
      <c r="D66" s="44">
        <f t="shared" si="1"/>
        <v>400000</v>
      </c>
      <c r="E66" s="45">
        <v>400000</v>
      </c>
      <c r="F66" s="45">
        <v>258800</v>
      </c>
      <c r="G66" s="45"/>
      <c r="H66" s="45"/>
      <c r="I66" s="45"/>
    </row>
    <row r="67" spans="1:9" ht="24.75" customHeight="1">
      <c r="A67" s="51">
        <v>921</v>
      </c>
      <c r="B67" s="51"/>
      <c r="C67" s="54"/>
      <c r="D67" s="52">
        <f t="shared" si="1"/>
        <v>400000</v>
      </c>
      <c r="E67" s="53">
        <f>E68+E69+E70+E71+E72</f>
        <v>400000</v>
      </c>
      <c r="F67" s="53">
        <f>F68+F69+F70+F71+F72</f>
        <v>0</v>
      </c>
      <c r="G67" s="53">
        <f>G68+G69+G70+G71+G72</f>
        <v>338000</v>
      </c>
      <c r="H67" s="53">
        <f>H68+H69+H70+H71+H72</f>
        <v>0</v>
      </c>
      <c r="I67" s="53">
        <f>I68+I69+I70+I71+I72</f>
        <v>0</v>
      </c>
    </row>
    <row r="68" spans="1:9" ht="24.75" customHeight="1">
      <c r="A68" s="56"/>
      <c r="B68" s="42">
        <v>92105</v>
      </c>
      <c r="C68" s="62"/>
      <c r="D68" s="44">
        <f t="shared" si="1"/>
        <v>10000</v>
      </c>
      <c r="E68" s="45">
        <v>10000</v>
      </c>
      <c r="F68" s="45"/>
      <c r="G68" s="45">
        <v>10000</v>
      </c>
      <c r="H68" s="45"/>
      <c r="I68" s="45"/>
    </row>
    <row r="69" spans="1:9" ht="24.75" customHeight="1">
      <c r="A69" s="56"/>
      <c r="B69" s="42">
        <v>92114</v>
      </c>
      <c r="C69" s="62"/>
      <c r="D69" s="44">
        <f t="shared" si="1"/>
        <v>230000</v>
      </c>
      <c r="E69" s="45">
        <v>230000</v>
      </c>
      <c r="F69" s="45"/>
      <c r="G69" s="45">
        <v>230000</v>
      </c>
      <c r="H69" s="45"/>
      <c r="I69" s="45"/>
    </row>
    <row r="70" spans="1:9" ht="24.75" customHeight="1">
      <c r="A70" s="56"/>
      <c r="B70" s="42">
        <v>92116</v>
      </c>
      <c r="C70" s="62"/>
      <c r="D70" s="44">
        <f t="shared" si="1"/>
        <v>98000</v>
      </c>
      <c r="E70" s="45">
        <v>98000</v>
      </c>
      <c r="F70" s="45"/>
      <c r="G70" s="45">
        <v>98000</v>
      </c>
      <c r="H70" s="45"/>
      <c r="I70" s="45"/>
    </row>
    <row r="71" spans="1:9" ht="24.75" customHeight="1">
      <c r="A71" s="56"/>
      <c r="B71" s="42">
        <v>92120</v>
      </c>
      <c r="C71" s="62"/>
      <c r="D71" s="44">
        <f t="shared" si="1"/>
        <v>20000</v>
      </c>
      <c r="E71" s="45">
        <v>20000</v>
      </c>
      <c r="F71" s="45"/>
      <c r="G71" s="45"/>
      <c r="H71" s="45"/>
      <c r="I71" s="45"/>
    </row>
    <row r="72" spans="1:9" ht="24.75" customHeight="1">
      <c r="A72" s="56"/>
      <c r="B72" s="42">
        <v>92195</v>
      </c>
      <c r="C72" s="62"/>
      <c r="D72" s="44">
        <f>E72+I72</f>
        <v>42000</v>
      </c>
      <c r="E72" s="45">
        <v>42000</v>
      </c>
      <c r="F72" s="45"/>
      <c r="G72" s="45"/>
      <c r="H72" s="45"/>
      <c r="I72" s="45"/>
    </row>
    <row r="73" spans="1:9" ht="24.75" customHeight="1">
      <c r="A73" s="51">
        <v>926</v>
      </c>
      <c r="B73" s="51"/>
      <c r="C73" s="54"/>
      <c r="D73" s="52">
        <f>E73+I73</f>
        <v>935000</v>
      </c>
      <c r="E73" s="53">
        <f>E74+E75</f>
        <v>35000</v>
      </c>
      <c r="F73" s="53">
        <f>F74+F75</f>
        <v>0</v>
      </c>
      <c r="G73" s="53">
        <f>G74+G75</f>
        <v>30000</v>
      </c>
      <c r="H73" s="53">
        <f>H74+H75</f>
        <v>0</v>
      </c>
      <c r="I73" s="53">
        <f>I74+I75</f>
        <v>900000</v>
      </c>
    </row>
    <row r="74" spans="1:9" ht="24.75" customHeight="1">
      <c r="A74" s="56"/>
      <c r="B74" s="42">
        <v>92601</v>
      </c>
      <c r="C74" s="62"/>
      <c r="D74" s="44">
        <f>E74+I74</f>
        <v>905000</v>
      </c>
      <c r="E74" s="45">
        <v>5000</v>
      </c>
      <c r="F74" s="45"/>
      <c r="G74" s="45"/>
      <c r="H74" s="45"/>
      <c r="I74" s="45">
        <v>900000</v>
      </c>
    </row>
    <row r="75" spans="1:9" ht="24.75" customHeight="1">
      <c r="A75" s="56"/>
      <c r="B75" s="42">
        <v>92605</v>
      </c>
      <c r="C75" s="62"/>
      <c r="D75" s="44">
        <f>E75+I75</f>
        <v>30000</v>
      </c>
      <c r="E75" s="45">
        <v>30000</v>
      </c>
      <c r="F75" s="45"/>
      <c r="G75" s="45">
        <v>30000</v>
      </c>
      <c r="H75" s="45"/>
      <c r="I75" s="45"/>
    </row>
    <row r="76" spans="1:9" s="30" customFormat="1" ht="26.25" customHeight="1" thickBot="1">
      <c r="A76" s="114"/>
      <c r="B76" s="114"/>
      <c r="C76" s="115" t="s">
        <v>104</v>
      </c>
      <c r="D76" s="116">
        <f aca="true" t="shared" si="2" ref="D76:I76">D8+D12+D14+D16+D19+D25+D27+D30+D32+D35+D37+D44+D48+D57+D59+D67+D73</f>
        <v>9879250</v>
      </c>
      <c r="E76" s="116">
        <f t="shared" si="2"/>
        <v>8885250</v>
      </c>
      <c r="F76" s="116">
        <f t="shared" si="2"/>
        <v>4419365</v>
      </c>
      <c r="G76" s="116">
        <f t="shared" si="2"/>
        <v>374000</v>
      </c>
      <c r="H76" s="116">
        <f t="shared" si="2"/>
        <v>120000</v>
      </c>
      <c r="I76" s="116">
        <f t="shared" si="2"/>
        <v>994000</v>
      </c>
    </row>
    <row r="77" ht="13.5" thickTop="1"/>
    <row r="80" spans="4:6" ht="12.75">
      <c r="D80" s="66"/>
      <c r="E80" s="103"/>
      <c r="F80" s="103"/>
    </row>
    <row r="82" ht="12.75">
      <c r="D82" s="66"/>
    </row>
  </sheetData>
  <sheetProtection/>
  <mergeCells count="9">
    <mergeCell ref="A2:I2"/>
    <mergeCell ref="D4:D6"/>
    <mergeCell ref="A4:A6"/>
    <mergeCell ref="C4:C6"/>
    <mergeCell ref="B4:B6"/>
    <mergeCell ref="E4:I4"/>
    <mergeCell ref="F5:H5"/>
    <mergeCell ref="E5:E6"/>
    <mergeCell ref="I5:I6"/>
  </mergeCells>
  <printOptions horizontalCentered="1"/>
  <pageMargins left="0.3937007874015748" right="0.58" top="0.39" bottom="0.25" header="0.39" footer="0.3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B1">
      <selection activeCell="A2" sqref="A2:O2"/>
    </sheetView>
  </sheetViews>
  <sheetFormatPr defaultColWidth="9.00390625" defaultRowHeight="12.75"/>
  <cols>
    <col min="1" max="1" width="5.875" style="1" customWidth="1"/>
    <col min="2" max="2" width="4.125" style="1" customWidth="1"/>
    <col min="3" max="3" width="6.00390625" style="1" customWidth="1"/>
    <col min="4" max="4" width="17.125" style="1" customWidth="1"/>
    <col min="5" max="5" width="13.125" style="1" customWidth="1"/>
    <col min="6" max="6" width="11.00390625" style="1" customWidth="1"/>
    <col min="7" max="7" width="8.625" style="1" customWidth="1"/>
    <col min="8" max="8" width="9.125" style="1" customWidth="1"/>
    <col min="9" max="9" width="12.00390625" style="1" customWidth="1"/>
    <col min="10" max="10" width="5.875" style="1" customWidth="1"/>
    <col min="11" max="11" width="11.25390625" style="1" customWidth="1"/>
    <col min="12" max="12" width="12.375" style="1" customWidth="1"/>
    <col min="13" max="13" width="14.875" style="1" customWidth="1"/>
    <col min="14" max="14" width="11.75390625" style="1" customWidth="1"/>
    <col min="15" max="15" width="15.25390625" style="1" customWidth="1"/>
    <col min="16" max="16384" width="9.125" style="1" customWidth="1"/>
  </cols>
  <sheetData>
    <row r="1" spans="4:15" ht="48" customHeight="1">
      <c r="D1" s="285" t="s">
        <v>285</v>
      </c>
      <c r="E1" s="285"/>
      <c r="N1" s="285" t="s">
        <v>286</v>
      </c>
      <c r="O1" s="285"/>
    </row>
    <row r="2" spans="1:15" ht="18">
      <c r="A2" s="293" t="s">
        <v>125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</row>
    <row r="3" spans="1:15" ht="10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8" t="s">
        <v>19</v>
      </c>
    </row>
    <row r="4" spans="1:15" s="24" customFormat="1" ht="19.5" customHeight="1">
      <c r="A4" s="294" t="s">
        <v>27</v>
      </c>
      <c r="B4" s="294" t="s">
        <v>2</v>
      </c>
      <c r="C4" s="294" t="s">
        <v>18</v>
      </c>
      <c r="D4" s="286" t="s">
        <v>52</v>
      </c>
      <c r="E4" s="286" t="s">
        <v>57</v>
      </c>
      <c r="F4" s="290" t="s">
        <v>28</v>
      </c>
      <c r="G4" s="291"/>
      <c r="H4" s="291"/>
      <c r="I4" s="291"/>
      <c r="J4" s="291"/>
      <c r="K4" s="291"/>
      <c r="L4" s="291"/>
      <c r="M4" s="291"/>
      <c r="N4" s="292"/>
      <c r="O4" s="286" t="s">
        <v>59</v>
      </c>
    </row>
    <row r="5" spans="1:15" s="24" customFormat="1" ht="19.5" customHeight="1">
      <c r="A5" s="294"/>
      <c r="B5" s="294"/>
      <c r="C5" s="294"/>
      <c r="D5" s="286"/>
      <c r="E5" s="286"/>
      <c r="F5" s="286" t="s">
        <v>89</v>
      </c>
      <c r="G5" s="286" t="s">
        <v>90</v>
      </c>
      <c r="H5" s="286"/>
      <c r="I5" s="286"/>
      <c r="J5" s="286"/>
      <c r="K5" s="286" t="s">
        <v>194</v>
      </c>
      <c r="L5" s="286" t="s">
        <v>195</v>
      </c>
      <c r="M5" s="287" t="s">
        <v>196</v>
      </c>
      <c r="N5" s="287" t="s">
        <v>197</v>
      </c>
      <c r="O5" s="286"/>
    </row>
    <row r="6" spans="1:15" s="24" customFormat="1" ht="29.25" customHeight="1">
      <c r="A6" s="294"/>
      <c r="B6" s="294"/>
      <c r="C6" s="294"/>
      <c r="D6" s="286"/>
      <c r="E6" s="286"/>
      <c r="F6" s="286"/>
      <c r="G6" s="286" t="s">
        <v>60</v>
      </c>
      <c r="H6" s="286" t="s">
        <v>50</v>
      </c>
      <c r="I6" s="286" t="s">
        <v>92</v>
      </c>
      <c r="J6" s="286" t="s">
        <v>51</v>
      </c>
      <c r="K6" s="286"/>
      <c r="L6" s="286"/>
      <c r="M6" s="288"/>
      <c r="N6" s="288"/>
      <c r="O6" s="286"/>
    </row>
    <row r="7" spans="1:15" s="24" customFormat="1" ht="19.5" customHeight="1">
      <c r="A7" s="294"/>
      <c r="B7" s="294"/>
      <c r="C7" s="294"/>
      <c r="D7" s="286"/>
      <c r="E7" s="286"/>
      <c r="F7" s="286"/>
      <c r="G7" s="286"/>
      <c r="H7" s="286"/>
      <c r="I7" s="286"/>
      <c r="J7" s="286"/>
      <c r="K7" s="286"/>
      <c r="L7" s="286"/>
      <c r="M7" s="288"/>
      <c r="N7" s="288"/>
      <c r="O7" s="286"/>
    </row>
    <row r="8" spans="1:15" s="24" customFormat="1" ht="27" customHeight="1">
      <c r="A8" s="294"/>
      <c r="B8" s="294"/>
      <c r="C8" s="294"/>
      <c r="D8" s="286"/>
      <c r="E8" s="286"/>
      <c r="F8" s="286"/>
      <c r="G8" s="286"/>
      <c r="H8" s="286"/>
      <c r="I8" s="286"/>
      <c r="J8" s="286"/>
      <c r="K8" s="286"/>
      <c r="L8" s="286"/>
      <c r="M8" s="289"/>
      <c r="N8" s="289"/>
      <c r="O8" s="286"/>
    </row>
    <row r="9" spans="1:15" ht="14.2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</row>
    <row r="10" spans="1:15" ht="90.75" customHeight="1">
      <c r="A10" s="110" t="s">
        <v>6</v>
      </c>
      <c r="B10" s="111">
        <v>900</v>
      </c>
      <c r="C10" s="112">
        <v>90001</v>
      </c>
      <c r="D10" s="113" t="s">
        <v>198</v>
      </c>
      <c r="E10" s="258">
        <v>13115000</v>
      </c>
      <c r="F10" s="258">
        <v>12000</v>
      </c>
      <c r="G10" s="258">
        <v>12000</v>
      </c>
      <c r="H10" s="255"/>
      <c r="I10" s="260" t="s">
        <v>260</v>
      </c>
      <c r="J10" s="258"/>
      <c r="K10" s="260" t="s">
        <v>259</v>
      </c>
      <c r="L10" s="260" t="s">
        <v>269</v>
      </c>
      <c r="M10" s="260" t="s">
        <v>269</v>
      </c>
      <c r="N10" s="260" t="s">
        <v>270</v>
      </c>
      <c r="O10" s="254" t="s">
        <v>268</v>
      </c>
    </row>
    <row r="11" spans="1:15" ht="90" customHeight="1">
      <c r="A11" s="110">
        <v>2</v>
      </c>
      <c r="B11" s="249">
        <v>900</v>
      </c>
      <c r="C11" s="249">
        <v>90001</v>
      </c>
      <c r="D11" s="250" t="s">
        <v>274</v>
      </c>
      <c r="E11" s="257">
        <v>450020</v>
      </c>
      <c r="F11" s="257">
        <v>50020</v>
      </c>
      <c r="G11" s="257">
        <v>50020</v>
      </c>
      <c r="H11" s="261"/>
      <c r="I11" s="260" t="s">
        <v>230</v>
      </c>
      <c r="J11" s="257"/>
      <c r="K11" s="260" t="s">
        <v>231</v>
      </c>
      <c r="L11" s="260" t="s">
        <v>232</v>
      </c>
      <c r="M11" s="260" t="s">
        <v>225</v>
      </c>
      <c r="N11" s="260" t="s">
        <v>225</v>
      </c>
      <c r="O11" s="251" t="s">
        <v>192</v>
      </c>
    </row>
    <row r="12" spans="1:15" ht="90" customHeight="1">
      <c r="A12" s="110">
        <v>3</v>
      </c>
      <c r="B12" s="15">
        <v>750</v>
      </c>
      <c r="C12" s="15">
        <v>75023</v>
      </c>
      <c r="D12" s="113" t="s">
        <v>199</v>
      </c>
      <c r="E12" s="258">
        <v>430832</v>
      </c>
      <c r="F12" s="258">
        <v>130832</v>
      </c>
      <c r="G12" s="258">
        <v>130832</v>
      </c>
      <c r="H12" s="255"/>
      <c r="I12" s="260" t="s">
        <v>226</v>
      </c>
      <c r="J12" s="258"/>
      <c r="K12" s="260" t="s">
        <v>233</v>
      </c>
      <c r="L12" s="260" t="s">
        <v>234</v>
      </c>
      <c r="M12" s="260" t="s">
        <v>225</v>
      </c>
      <c r="N12" s="260" t="s">
        <v>225</v>
      </c>
      <c r="O12" s="251" t="s">
        <v>192</v>
      </c>
    </row>
    <row r="13" spans="1:15" ht="96" customHeight="1">
      <c r="A13" s="110">
        <v>4</v>
      </c>
      <c r="B13" s="111">
        <v>700</v>
      </c>
      <c r="C13" s="112">
        <v>70095</v>
      </c>
      <c r="D13" s="113" t="s">
        <v>193</v>
      </c>
      <c r="E13" s="258">
        <v>1066561</v>
      </c>
      <c r="F13" s="258">
        <v>5000</v>
      </c>
      <c r="G13" s="258">
        <v>5000</v>
      </c>
      <c r="H13" s="255"/>
      <c r="I13" s="260" t="s">
        <v>230</v>
      </c>
      <c r="J13" s="258"/>
      <c r="K13" s="260" t="s">
        <v>256</v>
      </c>
      <c r="L13" s="260" t="s">
        <v>236</v>
      </c>
      <c r="M13" s="260" t="s">
        <v>225</v>
      </c>
      <c r="N13" s="260" t="s">
        <v>225</v>
      </c>
      <c r="O13" s="254" t="s">
        <v>217</v>
      </c>
    </row>
    <row r="14" spans="1:15" ht="97.5" customHeight="1">
      <c r="A14" s="110">
        <v>5</v>
      </c>
      <c r="B14" s="15">
        <v>700</v>
      </c>
      <c r="C14" s="15">
        <v>70095</v>
      </c>
      <c r="D14" s="113" t="s">
        <v>206</v>
      </c>
      <c r="E14" s="258">
        <v>837558</v>
      </c>
      <c r="F14" s="258">
        <v>10000</v>
      </c>
      <c r="G14" s="258">
        <v>10000</v>
      </c>
      <c r="H14" s="255"/>
      <c r="I14" s="260" t="s">
        <v>235</v>
      </c>
      <c r="J14" s="258"/>
      <c r="K14" s="260" t="s">
        <v>261</v>
      </c>
      <c r="L14" s="260" t="s">
        <v>255</v>
      </c>
      <c r="M14" s="260" t="s">
        <v>225</v>
      </c>
      <c r="N14" s="260" t="s">
        <v>229</v>
      </c>
      <c r="O14" s="254" t="s">
        <v>223</v>
      </c>
    </row>
    <row r="15" spans="1:15" ht="105.75" customHeight="1">
      <c r="A15" s="110">
        <v>6</v>
      </c>
      <c r="B15" s="15">
        <v>700</v>
      </c>
      <c r="C15" s="15">
        <v>70095</v>
      </c>
      <c r="D15" s="113" t="s">
        <v>200</v>
      </c>
      <c r="E15" s="258">
        <v>1435856</v>
      </c>
      <c r="F15" s="258">
        <v>12000</v>
      </c>
      <c r="G15" s="258">
        <v>12000</v>
      </c>
      <c r="H15" s="255"/>
      <c r="I15" s="260" t="s">
        <v>237</v>
      </c>
      <c r="J15" s="258"/>
      <c r="K15" s="260" t="s">
        <v>267</v>
      </c>
      <c r="L15" s="260" t="s">
        <v>225</v>
      </c>
      <c r="M15" s="260" t="s">
        <v>238</v>
      </c>
      <c r="N15" s="260" t="s">
        <v>239</v>
      </c>
      <c r="O15" s="254" t="s">
        <v>218</v>
      </c>
    </row>
    <row r="16" spans="1:15" ht="112.5" customHeight="1">
      <c r="A16" s="110">
        <v>7</v>
      </c>
      <c r="B16" s="15">
        <v>600</v>
      </c>
      <c r="C16" s="15">
        <v>60016</v>
      </c>
      <c r="D16" s="113" t="s">
        <v>201</v>
      </c>
      <c r="E16" s="258">
        <v>1469801</v>
      </c>
      <c r="F16" s="264">
        <v>9000</v>
      </c>
      <c r="G16" s="258">
        <v>9000</v>
      </c>
      <c r="H16" s="255"/>
      <c r="I16" s="260" t="s">
        <v>240</v>
      </c>
      <c r="J16" s="258"/>
      <c r="K16" s="260" t="s">
        <v>271</v>
      </c>
      <c r="L16" s="260" t="s">
        <v>241</v>
      </c>
      <c r="M16" s="260" t="s">
        <v>242</v>
      </c>
      <c r="N16" s="260" t="s">
        <v>225</v>
      </c>
      <c r="O16" s="254" t="s">
        <v>219</v>
      </c>
    </row>
    <row r="17" spans="1:15" ht="105" customHeight="1">
      <c r="A17" s="248">
        <v>8</v>
      </c>
      <c r="B17" s="249">
        <v>750</v>
      </c>
      <c r="C17" s="249">
        <v>75023</v>
      </c>
      <c r="D17" s="250" t="s">
        <v>202</v>
      </c>
      <c r="E17" s="257">
        <v>242068</v>
      </c>
      <c r="F17" s="257">
        <v>6000</v>
      </c>
      <c r="G17" s="257">
        <v>6000</v>
      </c>
      <c r="H17" s="261"/>
      <c r="I17" s="260" t="s">
        <v>243</v>
      </c>
      <c r="J17" s="257"/>
      <c r="K17" s="260" t="s">
        <v>244</v>
      </c>
      <c r="L17" s="260" t="s">
        <v>245</v>
      </c>
      <c r="M17" s="260" t="s">
        <v>246</v>
      </c>
      <c r="N17" s="260" t="s">
        <v>246</v>
      </c>
      <c r="O17" s="254" t="s">
        <v>220</v>
      </c>
    </row>
    <row r="18" spans="1:15" ht="144.75" customHeight="1">
      <c r="A18" s="248">
        <v>9</v>
      </c>
      <c r="B18" s="249">
        <v>750</v>
      </c>
      <c r="C18" s="249">
        <v>75023</v>
      </c>
      <c r="D18" s="250" t="s">
        <v>203</v>
      </c>
      <c r="E18" s="257">
        <v>118336</v>
      </c>
      <c r="F18" s="257">
        <v>10000</v>
      </c>
      <c r="G18" s="257">
        <v>10000</v>
      </c>
      <c r="H18" s="261"/>
      <c r="I18" s="260" t="s">
        <v>247</v>
      </c>
      <c r="J18" s="257"/>
      <c r="K18" s="260" t="s">
        <v>248</v>
      </c>
      <c r="L18" s="260" t="s">
        <v>273</v>
      </c>
      <c r="M18" s="260" t="s">
        <v>249</v>
      </c>
      <c r="N18" s="260" t="s">
        <v>249</v>
      </c>
      <c r="O18" s="254" t="s">
        <v>221</v>
      </c>
    </row>
    <row r="19" spans="1:15" ht="88.5" customHeight="1">
      <c r="A19" s="248">
        <v>10</v>
      </c>
      <c r="B19" s="249">
        <v>900</v>
      </c>
      <c r="C19" s="249">
        <v>90001</v>
      </c>
      <c r="D19" s="250" t="s">
        <v>264</v>
      </c>
      <c r="E19" s="257">
        <v>200000</v>
      </c>
      <c r="F19" s="257">
        <v>100000</v>
      </c>
      <c r="G19" s="257">
        <v>100000</v>
      </c>
      <c r="H19" s="261"/>
      <c r="I19" s="260" t="s">
        <v>247</v>
      </c>
      <c r="J19" s="257"/>
      <c r="K19" s="260" t="s">
        <v>284</v>
      </c>
      <c r="L19" s="260" t="s">
        <v>272</v>
      </c>
      <c r="M19" s="260" t="s">
        <v>247</v>
      </c>
      <c r="N19" s="260" t="s">
        <v>247</v>
      </c>
      <c r="O19" s="251" t="s">
        <v>192</v>
      </c>
    </row>
    <row r="20" spans="1:15" ht="116.25" customHeight="1">
      <c r="A20" s="248">
        <v>11</v>
      </c>
      <c r="B20" s="249">
        <v>900</v>
      </c>
      <c r="C20" s="249">
        <v>90004</v>
      </c>
      <c r="D20" s="250" t="s">
        <v>258</v>
      </c>
      <c r="E20" s="257">
        <v>347695</v>
      </c>
      <c r="F20" s="257">
        <v>25000</v>
      </c>
      <c r="G20" s="257">
        <v>25000</v>
      </c>
      <c r="H20" s="261"/>
      <c r="I20" s="260" t="s">
        <v>240</v>
      </c>
      <c r="J20" s="257"/>
      <c r="K20" s="260" t="s">
        <v>257</v>
      </c>
      <c r="L20" s="260" t="s">
        <v>227</v>
      </c>
      <c r="M20" s="260" t="s">
        <v>246</v>
      </c>
      <c r="N20" s="260" t="s">
        <v>246</v>
      </c>
      <c r="O20" s="251" t="s">
        <v>192</v>
      </c>
    </row>
    <row r="21" spans="1:15" ht="81" customHeight="1">
      <c r="A21" s="248">
        <v>12</v>
      </c>
      <c r="B21" s="249">
        <v>900</v>
      </c>
      <c r="C21" s="249">
        <v>90004</v>
      </c>
      <c r="D21" s="250" t="s">
        <v>262</v>
      </c>
      <c r="E21" s="257">
        <v>360000</v>
      </c>
      <c r="F21" s="265">
        <v>30000</v>
      </c>
      <c r="G21" s="265">
        <v>30000</v>
      </c>
      <c r="H21" s="261"/>
      <c r="I21" s="260" t="s">
        <v>246</v>
      </c>
      <c r="J21" s="257"/>
      <c r="K21" s="260" t="s">
        <v>283</v>
      </c>
      <c r="L21" s="260" t="s">
        <v>249</v>
      </c>
      <c r="M21" s="260" t="s">
        <v>240</v>
      </c>
      <c r="N21" s="260" t="s">
        <v>249</v>
      </c>
      <c r="O21" s="254" t="s">
        <v>222</v>
      </c>
    </row>
    <row r="22" spans="1:15" ht="99.75" customHeight="1">
      <c r="A22" s="248">
        <v>13</v>
      </c>
      <c r="B22" s="249">
        <v>801</v>
      </c>
      <c r="C22" s="249">
        <v>80110</v>
      </c>
      <c r="D22" s="250" t="s">
        <v>205</v>
      </c>
      <c r="E22" s="257">
        <v>1461560</v>
      </c>
      <c r="F22" s="265">
        <v>9000</v>
      </c>
      <c r="G22" s="257">
        <v>9000</v>
      </c>
      <c r="H22" s="261"/>
      <c r="I22" s="260" t="s">
        <v>249</v>
      </c>
      <c r="J22" s="257"/>
      <c r="K22" s="260" t="s">
        <v>263</v>
      </c>
      <c r="L22" s="260" t="s">
        <v>250</v>
      </c>
      <c r="M22" s="260" t="s">
        <v>240</v>
      </c>
      <c r="N22" s="260" t="s">
        <v>240</v>
      </c>
      <c r="O22" s="254" t="s">
        <v>222</v>
      </c>
    </row>
    <row r="23" spans="1:15" ht="99" customHeight="1">
      <c r="A23" s="248">
        <v>14</v>
      </c>
      <c r="B23" s="249">
        <v>801</v>
      </c>
      <c r="C23" s="249">
        <v>80104</v>
      </c>
      <c r="D23" s="250" t="s">
        <v>216</v>
      </c>
      <c r="E23" s="257">
        <v>1200000</v>
      </c>
      <c r="F23" s="257"/>
      <c r="G23" s="261"/>
      <c r="H23" s="261"/>
      <c r="I23" s="260" t="s">
        <v>240</v>
      </c>
      <c r="J23" s="257"/>
      <c r="K23" s="260" t="s">
        <v>275</v>
      </c>
      <c r="L23" s="260" t="s">
        <v>276</v>
      </c>
      <c r="M23" s="260" t="s">
        <v>251</v>
      </c>
      <c r="N23" s="260" t="s">
        <v>252</v>
      </c>
      <c r="O23" s="254" t="s">
        <v>223</v>
      </c>
    </row>
    <row r="24" spans="1:15" ht="84" customHeight="1">
      <c r="A24" s="248">
        <v>15</v>
      </c>
      <c r="B24" s="249">
        <v>900</v>
      </c>
      <c r="C24" s="249">
        <v>90005</v>
      </c>
      <c r="D24" s="113" t="s">
        <v>204</v>
      </c>
      <c r="E24" s="257">
        <v>4617500</v>
      </c>
      <c r="F24" s="257">
        <v>15000</v>
      </c>
      <c r="G24" s="257">
        <v>15000</v>
      </c>
      <c r="H24" s="261"/>
      <c r="I24" s="260" t="s">
        <v>247</v>
      </c>
      <c r="J24" s="257"/>
      <c r="K24" s="260" t="s">
        <v>280</v>
      </c>
      <c r="L24" s="260" t="s">
        <v>281</v>
      </c>
      <c r="M24" s="260" t="s">
        <v>282</v>
      </c>
      <c r="N24" s="260" t="s">
        <v>253</v>
      </c>
      <c r="O24" s="251" t="s">
        <v>192</v>
      </c>
    </row>
    <row r="25" spans="1:15" ht="108.75" customHeight="1">
      <c r="A25" s="248">
        <v>16</v>
      </c>
      <c r="B25" s="249">
        <v>700</v>
      </c>
      <c r="C25" s="253">
        <v>70005</v>
      </c>
      <c r="D25" s="113" t="s">
        <v>224</v>
      </c>
      <c r="E25" s="259">
        <v>1200000</v>
      </c>
      <c r="F25" s="257">
        <v>10000</v>
      </c>
      <c r="G25" s="257">
        <v>1183</v>
      </c>
      <c r="H25" s="257">
        <v>8817</v>
      </c>
      <c r="I25" s="260" t="s">
        <v>237</v>
      </c>
      <c r="J25" s="257"/>
      <c r="K25" s="260" t="s">
        <v>254</v>
      </c>
      <c r="L25" s="260" t="s">
        <v>278</v>
      </c>
      <c r="M25" s="260" t="s">
        <v>240</v>
      </c>
      <c r="N25" s="260" t="s">
        <v>230</v>
      </c>
      <c r="O25" s="254" t="s">
        <v>215</v>
      </c>
    </row>
    <row r="26" spans="1:15" ht="93" customHeight="1">
      <c r="A26" s="248">
        <v>17</v>
      </c>
      <c r="B26" s="266">
        <v>926</v>
      </c>
      <c r="C26" s="253">
        <v>92601</v>
      </c>
      <c r="D26" s="267" t="s">
        <v>277</v>
      </c>
      <c r="E26" s="257">
        <v>830000</v>
      </c>
      <c r="F26" s="257"/>
      <c r="G26" s="257"/>
      <c r="H26" s="261"/>
      <c r="I26" s="260" t="s">
        <v>247</v>
      </c>
      <c r="J26" s="257"/>
      <c r="K26" s="260" t="s">
        <v>266</v>
      </c>
      <c r="L26" s="260" t="s">
        <v>279</v>
      </c>
      <c r="M26" s="260" t="s">
        <v>265</v>
      </c>
      <c r="N26" s="260" t="s">
        <v>253</v>
      </c>
      <c r="O26" s="254" t="s">
        <v>268</v>
      </c>
    </row>
    <row r="27" spans="1:15" ht="81" customHeight="1" thickBot="1">
      <c r="A27" s="283"/>
      <c r="B27" s="283"/>
      <c r="C27" s="283"/>
      <c r="D27" s="284"/>
      <c r="E27" s="256">
        <f>SUM(E10:E26)</f>
        <v>29382787</v>
      </c>
      <c r="F27" s="256">
        <f>SUM(F10:F26)</f>
        <v>433852</v>
      </c>
      <c r="G27" s="256">
        <f>SUM(G10:G25)</f>
        <v>425035</v>
      </c>
      <c r="H27" s="256">
        <f>SUM(H10:H25)</f>
        <v>8817</v>
      </c>
      <c r="I27" s="262"/>
      <c r="J27" s="252"/>
      <c r="K27" s="262">
        <v>3967862</v>
      </c>
      <c r="L27" s="262">
        <v>8392915</v>
      </c>
      <c r="M27" s="262">
        <v>6346664</v>
      </c>
      <c r="N27" s="262">
        <v>10241494</v>
      </c>
      <c r="O27" s="263" t="s">
        <v>24</v>
      </c>
    </row>
    <row r="28" ht="24" customHeight="1" thickTop="1"/>
    <row r="29" ht="12" customHeight="1"/>
    <row r="30" ht="11.25" customHeight="1">
      <c r="A30" s="1" t="s">
        <v>207</v>
      </c>
    </row>
    <row r="31" ht="16.5" customHeight="1">
      <c r="A31" s="1" t="s">
        <v>208</v>
      </c>
    </row>
    <row r="32" ht="13.5" customHeight="1">
      <c r="A32" s="1" t="s">
        <v>209</v>
      </c>
    </row>
    <row r="33" ht="12.75">
      <c r="A33" s="1" t="s">
        <v>210</v>
      </c>
    </row>
    <row r="34" ht="12.75">
      <c r="A34" s="1" t="s">
        <v>211</v>
      </c>
    </row>
    <row r="35" ht="12.75">
      <c r="A35" s="1" t="s">
        <v>212</v>
      </c>
    </row>
    <row r="36" ht="12.75">
      <c r="A36" s="1" t="s">
        <v>213</v>
      </c>
    </row>
    <row r="37" ht="12.75">
      <c r="A37" s="33" t="s">
        <v>214</v>
      </c>
    </row>
    <row r="38" ht="12.75">
      <c r="A38" s="1" t="s">
        <v>228</v>
      </c>
    </row>
  </sheetData>
  <sheetProtection/>
  <mergeCells count="21">
    <mergeCell ref="C4:C8"/>
    <mergeCell ref="G6:G8"/>
    <mergeCell ref="A2:O2"/>
    <mergeCell ref="A4:A8"/>
    <mergeCell ref="F5:F8"/>
    <mergeCell ref="E4:E8"/>
    <mergeCell ref="H6:H8"/>
    <mergeCell ref="I6:I8"/>
    <mergeCell ref="J6:J8"/>
    <mergeCell ref="D4:D8"/>
    <mergeCell ref="B4:B8"/>
    <mergeCell ref="A27:D27"/>
    <mergeCell ref="D1:E1"/>
    <mergeCell ref="O4:O8"/>
    <mergeCell ref="L5:L8"/>
    <mergeCell ref="K5:K8"/>
    <mergeCell ref="N1:O1"/>
    <mergeCell ref="M5:M8"/>
    <mergeCell ref="N5:N8"/>
    <mergeCell ref="F4:N4"/>
    <mergeCell ref="G5:J5"/>
  </mergeCells>
  <printOptions horizontalCentered="1"/>
  <pageMargins left="0.33" right="0.58" top="0.51" bottom="0.6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L26" sqref="L26"/>
    </sheetView>
  </sheetViews>
  <sheetFormatPr defaultColWidth="9.00390625" defaultRowHeight="12.75"/>
  <cols>
    <col min="1" max="16384" width="9.125" style="108" customWidth="1"/>
  </cols>
  <sheetData>
    <row r="1" ht="51.75" customHeight="1"/>
    <row r="2" ht="15.75" customHeight="1"/>
    <row r="3" ht="10.5" customHeight="1"/>
    <row r="4" ht="19.5" customHeight="1"/>
    <row r="5" ht="19.5" customHeight="1"/>
    <row r="6" ht="29.25" customHeight="1"/>
    <row r="7" ht="19.5" customHeight="1"/>
    <row r="8" ht="23.25" customHeight="1"/>
    <row r="9" ht="13.5" customHeight="1"/>
    <row r="10" s="109" customFormat="1" ht="20.25" customHeight="1"/>
    <row r="13" s="109" customFormat="1" ht="21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25.5" customHeight="1"/>
    <row r="21" ht="14.25" customHeight="1"/>
    <row r="22" ht="14.25" customHeight="1"/>
    <row r="23" ht="14.25" customHeight="1"/>
    <row r="24" s="109" customFormat="1" ht="22.5" customHeight="1"/>
    <row r="27" s="109" customFormat="1" ht="20.25" customHeight="1"/>
    <row r="30" ht="22.5" customHeight="1"/>
    <row r="37" ht="21.75" customHeight="1"/>
    <row r="40" s="109" customFormat="1" ht="24" customHeight="1"/>
    <row r="43" s="109" customFormat="1" ht="23.25" customHeight="1"/>
  </sheetData>
  <sheetProtection/>
  <printOptions horizontalCentered="1"/>
  <pageMargins left="0.2755905511811024" right="0.1968503937007874" top="0.51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B1" sqref="A1:F25"/>
    </sheetView>
  </sheetViews>
  <sheetFormatPr defaultColWidth="9.00390625" defaultRowHeight="12.75"/>
  <cols>
    <col min="1" max="16384" width="9.125" style="1" customWidth="1"/>
  </cols>
  <sheetData>
    <row r="1" ht="66.75" customHeight="1"/>
    <row r="2" ht="15" customHeight="1"/>
    <row r="3" ht="6.75" customHeight="1"/>
    <row r="5" ht="15" customHeight="1"/>
    <row r="6" ht="15" customHeight="1"/>
    <row r="7" ht="15.75" customHeight="1"/>
    <row r="8" s="31" customFormat="1" ht="6.75" customHeight="1"/>
    <row r="9" ht="18.75" customHeight="1"/>
    <row r="10" ht="18.75" customHeight="1"/>
    <row r="11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2" ht="18.75" customHeight="1"/>
    <row r="23" ht="18.75" customHeight="1"/>
    <row r="24" ht="18.75" customHeight="1"/>
    <row r="25" ht="18.75" customHeight="1"/>
    <row r="26" ht="7.5" customHeight="1"/>
  </sheetData>
  <sheetProtection/>
  <printOptions horizontalCentered="1"/>
  <pageMargins left="0.3937007874015748" right="0.3937007874015748" top="0.51" bottom="0.5905511811023623" header="0.5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C16" sqref="C16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16384" width="9.125" style="1" customWidth="1"/>
  </cols>
  <sheetData>
    <row r="1" spans="1:7" s="31" customFormat="1" ht="107.25" customHeight="1">
      <c r="A1" s="167"/>
      <c r="B1" s="168"/>
      <c r="C1" s="296"/>
      <c r="D1" s="296"/>
      <c r="E1" s="296"/>
      <c r="F1" s="296"/>
      <c r="G1" s="296"/>
    </row>
    <row r="2" spans="1:3" ht="18.75" customHeight="1" hidden="1">
      <c r="A2" s="167"/>
      <c r="B2" s="168"/>
      <c r="C2" s="168"/>
    </row>
    <row r="3" spans="1:3" ht="29.25" customHeight="1">
      <c r="A3" s="295" t="s">
        <v>140</v>
      </c>
      <c r="B3" s="295"/>
      <c r="C3" s="295"/>
    </row>
    <row r="4" spans="1:3" ht="18.75" customHeight="1">
      <c r="A4" s="167"/>
      <c r="B4" s="168"/>
      <c r="C4" s="168"/>
    </row>
    <row r="5" spans="1:3" ht="29.25" customHeight="1" thickBot="1">
      <c r="A5" s="167"/>
      <c r="B5" s="168"/>
      <c r="C5" s="11" t="s">
        <v>19</v>
      </c>
    </row>
    <row r="6" spans="1:3" ht="25.5" customHeight="1" thickBot="1">
      <c r="A6" s="197" t="s">
        <v>126</v>
      </c>
      <c r="B6" s="198" t="s">
        <v>127</v>
      </c>
      <c r="C6" s="199" t="s">
        <v>141</v>
      </c>
    </row>
    <row r="7" spans="1:3" ht="18.75" customHeight="1" thickBot="1" thickTop="1">
      <c r="A7" s="170" t="s">
        <v>5</v>
      </c>
      <c r="B7" s="171" t="s">
        <v>128</v>
      </c>
      <c r="C7" s="172"/>
    </row>
    <row r="8" spans="1:3" ht="18.75" customHeight="1" thickBot="1">
      <c r="A8" s="173" t="s">
        <v>9</v>
      </c>
      <c r="B8" s="174" t="s">
        <v>129</v>
      </c>
      <c r="C8" s="175"/>
    </row>
    <row r="9" spans="1:3" ht="18.75" customHeight="1" thickBot="1">
      <c r="A9" s="176" t="s">
        <v>10</v>
      </c>
      <c r="B9" s="177" t="s">
        <v>130</v>
      </c>
      <c r="C9" s="178"/>
    </row>
    <row r="10" spans="1:3" ht="28.5" customHeight="1" thickBot="1">
      <c r="A10" s="173" t="s">
        <v>15</v>
      </c>
      <c r="B10" s="179" t="s">
        <v>131</v>
      </c>
      <c r="C10" s="175"/>
    </row>
    <row r="11" spans="1:3" ht="25.5" customHeight="1">
      <c r="A11" s="180" t="s">
        <v>6</v>
      </c>
      <c r="B11" s="181" t="s">
        <v>132</v>
      </c>
      <c r="C11" s="182"/>
    </row>
    <row r="12" spans="1:3" ht="18.75" customHeight="1">
      <c r="A12" s="183" t="s">
        <v>133</v>
      </c>
      <c r="B12" s="184" t="s">
        <v>134</v>
      </c>
      <c r="C12" s="185"/>
    </row>
    <row r="13" spans="1:3" ht="23.25" customHeight="1">
      <c r="A13" s="186" t="s">
        <v>135</v>
      </c>
      <c r="B13" s="187" t="s">
        <v>136</v>
      </c>
      <c r="C13" s="188"/>
    </row>
    <row r="14" spans="1:3" ht="31.5" customHeight="1">
      <c r="A14" s="189" t="s">
        <v>7</v>
      </c>
      <c r="B14" s="190" t="s">
        <v>137</v>
      </c>
      <c r="C14" s="191"/>
    </row>
    <row r="15" spans="1:3" ht="24.75" customHeight="1">
      <c r="A15" s="183" t="s">
        <v>133</v>
      </c>
      <c r="B15" s="192" t="s">
        <v>138</v>
      </c>
      <c r="C15" s="193"/>
    </row>
    <row r="16" spans="1:3" ht="25.5" customHeight="1" thickBot="1">
      <c r="A16" s="194" t="s">
        <v>135</v>
      </c>
      <c r="B16" s="195" t="s">
        <v>139</v>
      </c>
      <c r="C16" s="196"/>
    </row>
    <row r="17" spans="1:3" ht="7.5" customHeight="1">
      <c r="A17" s="3"/>
      <c r="B17" s="4"/>
      <c r="C17" s="4"/>
    </row>
    <row r="18" spans="1:5" ht="12.75">
      <c r="A18" s="26"/>
      <c r="B18" s="25"/>
      <c r="C18" s="25"/>
      <c r="D18" s="23"/>
      <c r="E18" s="23"/>
    </row>
  </sheetData>
  <sheetProtection/>
  <mergeCells count="2">
    <mergeCell ref="A3:C3"/>
    <mergeCell ref="C1:G1"/>
  </mergeCells>
  <printOptions horizontalCentered="1"/>
  <pageMargins left="1.3" right="0.3937007874015748" top="0.51" bottom="0.5905511811023623" header="0.5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defaultGridColor="0" zoomScalePageLayoutView="0" colorId="8" workbookViewId="0" topLeftCell="A1">
      <selection activeCell="D16" sqref="D16"/>
    </sheetView>
  </sheetViews>
  <sheetFormatPr defaultColWidth="9.00390625" defaultRowHeight="12.75"/>
  <cols>
    <col min="1" max="1" width="6.625" style="1" bestFit="1" customWidth="1"/>
    <col min="2" max="2" width="9.125" style="1" bestFit="1" customWidth="1"/>
    <col min="3" max="3" width="43.00390625" style="1" customWidth="1"/>
    <col min="4" max="4" width="14.25390625" style="1" customWidth="1"/>
    <col min="5" max="5" width="14.875" style="1" customWidth="1"/>
    <col min="6" max="6" width="15.75390625" style="1" customWidth="1"/>
    <col min="7" max="7" width="15.625" style="0" customWidth="1"/>
    <col min="8" max="8" width="16.00390625" style="0" customWidth="1"/>
  </cols>
  <sheetData>
    <row r="1" spans="7:8" ht="54" customHeight="1">
      <c r="G1" s="296"/>
      <c r="H1" s="296"/>
    </row>
    <row r="2" spans="1:8" ht="45" customHeight="1">
      <c r="A2" s="297" t="s">
        <v>26</v>
      </c>
      <c r="B2" s="297"/>
      <c r="C2" s="297"/>
      <c r="D2" s="297"/>
      <c r="E2" s="297"/>
      <c r="F2" s="297"/>
      <c r="G2" s="297"/>
      <c r="H2" s="297"/>
    </row>
    <row r="4" spans="1:8" s="2" customFormat="1" ht="20.25" customHeight="1">
      <c r="A4" s="294" t="s">
        <v>2</v>
      </c>
      <c r="B4" s="275" t="s">
        <v>3</v>
      </c>
      <c r="C4" s="49"/>
      <c r="D4" s="286" t="s">
        <v>112</v>
      </c>
      <c r="E4" s="286" t="s">
        <v>61</v>
      </c>
      <c r="F4" s="286" t="s">
        <v>29</v>
      </c>
      <c r="G4" s="286"/>
      <c r="H4" s="286"/>
    </row>
    <row r="5" spans="1:8" s="2" customFormat="1" ht="20.25" customHeight="1">
      <c r="A5" s="294"/>
      <c r="B5" s="276"/>
      <c r="C5" s="43"/>
      <c r="D5" s="294"/>
      <c r="E5" s="286"/>
      <c r="F5" s="286" t="s">
        <v>49</v>
      </c>
      <c r="G5" s="286" t="s">
        <v>4</v>
      </c>
      <c r="H5" s="286"/>
    </row>
    <row r="6" spans="1:8" s="2" customFormat="1" ht="65.25" customHeight="1">
      <c r="A6" s="294"/>
      <c r="B6" s="277"/>
      <c r="C6" s="50" t="s">
        <v>0</v>
      </c>
      <c r="D6" s="294"/>
      <c r="E6" s="286"/>
      <c r="F6" s="286"/>
      <c r="G6" s="13" t="s">
        <v>105</v>
      </c>
      <c r="H6" s="13" t="s">
        <v>62</v>
      </c>
    </row>
    <row r="7" spans="1:8" ht="9" customHeight="1">
      <c r="A7" s="14">
        <v>1</v>
      </c>
      <c r="B7" s="14">
        <v>2</v>
      </c>
      <c r="C7" s="14"/>
      <c r="D7" s="14">
        <v>4</v>
      </c>
      <c r="E7" s="14">
        <v>5</v>
      </c>
      <c r="F7" s="14">
        <v>6</v>
      </c>
      <c r="G7" s="14">
        <v>7</v>
      </c>
      <c r="H7" s="14">
        <v>9</v>
      </c>
    </row>
    <row r="8" spans="1:8" s="30" customFormat="1" ht="19.5" customHeight="1">
      <c r="A8" s="69">
        <v>750</v>
      </c>
      <c r="B8" s="69"/>
      <c r="C8" s="70" t="s">
        <v>113</v>
      </c>
      <c r="D8" s="71"/>
      <c r="E8" s="71">
        <f>E9</f>
        <v>44950</v>
      </c>
      <c r="F8" s="71">
        <f>F9</f>
        <v>44950</v>
      </c>
      <c r="G8" s="71">
        <f>G9</f>
        <v>44950</v>
      </c>
      <c r="H8" s="71">
        <f>H9</f>
        <v>0</v>
      </c>
    </row>
    <row r="9" spans="1:8" ht="19.5" customHeight="1">
      <c r="A9" s="72"/>
      <c r="B9" s="72">
        <v>75011</v>
      </c>
      <c r="C9" s="73" t="s">
        <v>114</v>
      </c>
      <c r="D9" s="74">
        <v>44950</v>
      </c>
      <c r="E9" s="74">
        <v>44950</v>
      </c>
      <c r="F9" s="74">
        <v>44950</v>
      </c>
      <c r="G9" s="74">
        <v>44950</v>
      </c>
      <c r="H9" s="74"/>
    </row>
    <row r="10" spans="1:8" s="30" customFormat="1" ht="33" customHeight="1">
      <c r="A10" s="75">
        <v>751</v>
      </c>
      <c r="B10" s="75"/>
      <c r="C10" s="76" t="s">
        <v>102</v>
      </c>
      <c r="D10" s="77"/>
      <c r="E10" s="77">
        <v>1250</v>
      </c>
      <c r="F10" s="77">
        <v>1250</v>
      </c>
      <c r="G10" s="77">
        <v>0</v>
      </c>
      <c r="H10" s="77">
        <v>0</v>
      </c>
    </row>
    <row r="11" spans="1:8" ht="26.25" customHeight="1">
      <c r="A11" s="72"/>
      <c r="B11" s="72">
        <v>75101</v>
      </c>
      <c r="C11" s="78" t="s">
        <v>95</v>
      </c>
      <c r="D11" s="74"/>
      <c r="E11" s="74">
        <v>1250</v>
      </c>
      <c r="F11" s="74">
        <v>1250</v>
      </c>
      <c r="G11" s="74"/>
      <c r="H11" s="74"/>
    </row>
    <row r="12" spans="1:8" s="30" customFormat="1" ht="19.5" customHeight="1">
      <c r="A12" s="75">
        <v>852</v>
      </c>
      <c r="B12" s="75"/>
      <c r="C12" s="79" t="s">
        <v>99</v>
      </c>
      <c r="D12" s="77"/>
      <c r="E12" s="77">
        <f>E13+E14+E15+E16</f>
        <v>1248796</v>
      </c>
      <c r="F12" s="77">
        <f>F13+F14+F15+F16</f>
        <v>1248796</v>
      </c>
      <c r="G12" s="77">
        <f>G13+G14+G15+G16</f>
        <v>32985</v>
      </c>
      <c r="H12" s="77">
        <f>H13+H14+H15+H16</f>
        <v>1206906</v>
      </c>
    </row>
    <row r="13" spans="1:8" ht="34.5" customHeight="1">
      <c r="A13" s="72"/>
      <c r="B13" s="72">
        <v>85212</v>
      </c>
      <c r="C13" s="73" t="s">
        <v>115</v>
      </c>
      <c r="D13" s="74"/>
      <c r="E13" s="74">
        <v>1201820</v>
      </c>
      <c r="F13" s="74">
        <v>1201820</v>
      </c>
      <c r="G13" s="74">
        <v>31065</v>
      </c>
      <c r="H13" s="74">
        <v>1165176</v>
      </c>
    </row>
    <row r="14" spans="1:8" ht="32.25" customHeight="1">
      <c r="A14" s="72"/>
      <c r="B14" s="72">
        <v>85213</v>
      </c>
      <c r="C14" s="78" t="s">
        <v>103</v>
      </c>
      <c r="D14" s="74"/>
      <c r="E14" s="74">
        <v>3326</v>
      </c>
      <c r="F14" s="74">
        <v>3326</v>
      </c>
      <c r="G14" s="74"/>
      <c r="H14" s="74"/>
    </row>
    <row r="15" spans="1:8" ht="25.5" customHeight="1">
      <c r="A15" s="72"/>
      <c r="B15" s="72">
        <v>85214</v>
      </c>
      <c r="C15" s="80" t="s">
        <v>108</v>
      </c>
      <c r="D15" s="74"/>
      <c r="E15" s="74">
        <v>33650</v>
      </c>
      <c r="F15" s="74">
        <v>33650</v>
      </c>
      <c r="G15" s="74"/>
      <c r="H15" s="74">
        <v>33650</v>
      </c>
    </row>
    <row r="16" spans="1:8" ht="27.75" customHeight="1">
      <c r="A16" s="72"/>
      <c r="B16" s="72">
        <v>85228</v>
      </c>
      <c r="C16" s="78" t="s">
        <v>116</v>
      </c>
      <c r="D16" s="74"/>
      <c r="E16" s="74">
        <v>10000</v>
      </c>
      <c r="F16" s="74">
        <v>10000</v>
      </c>
      <c r="G16" s="74">
        <v>1920</v>
      </c>
      <c r="H16" s="74">
        <v>8080</v>
      </c>
    </row>
    <row r="17" spans="1:8" ht="19.5" customHeight="1" thickBot="1">
      <c r="A17" s="120" t="s">
        <v>53</v>
      </c>
      <c r="B17" s="121"/>
      <c r="C17" s="121"/>
      <c r="D17" s="122">
        <f>D8+D10+D12</f>
        <v>0</v>
      </c>
      <c r="E17" s="122">
        <f>E8+E10+E12</f>
        <v>1294996</v>
      </c>
      <c r="F17" s="122">
        <f>F8+F10+F12</f>
        <v>1294996</v>
      </c>
      <c r="G17" s="122">
        <f>G8+G10+G12</f>
        <v>77935</v>
      </c>
      <c r="H17" s="122">
        <f>H8+H10+H12</f>
        <v>1206906</v>
      </c>
    </row>
    <row r="18" ht="13.5" thickTop="1"/>
    <row r="19" ht="12.75">
      <c r="A19" s="33"/>
    </row>
  </sheetData>
  <sheetProtection/>
  <mergeCells count="9">
    <mergeCell ref="G1:H1"/>
    <mergeCell ref="G5:H5"/>
    <mergeCell ref="F4:H4"/>
    <mergeCell ref="A2:H2"/>
    <mergeCell ref="F5:F6"/>
    <mergeCell ref="D4:D6"/>
    <mergeCell ref="E4:E6"/>
    <mergeCell ref="A4:A6"/>
    <mergeCell ref="B4:B6"/>
  </mergeCells>
  <printOptions horizontalCentered="1"/>
  <pageMargins left="0.5511811023622047" right="0.5511811023622047" top="0.51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U15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7.25390625" style="83" customWidth="1"/>
    <col min="2" max="2" width="9.00390625" style="94" customWidth="1"/>
    <col min="3" max="3" width="36.125" style="83" customWidth="1"/>
    <col min="4" max="4" width="12.625" style="83" customWidth="1"/>
    <col min="5" max="5" width="13.125" style="83" customWidth="1"/>
    <col min="6" max="6" width="12.875" style="83" customWidth="1"/>
    <col min="7" max="7" width="15.875" style="83" customWidth="1"/>
    <col min="8" max="8" width="12.875" style="84" customWidth="1"/>
    <col min="74" max="16384" width="9.125" style="1" customWidth="1"/>
  </cols>
  <sheetData>
    <row r="1" spans="7:8" ht="46.5" customHeight="1">
      <c r="G1" s="285"/>
      <c r="H1" s="285"/>
    </row>
    <row r="2" spans="1:8" ht="45" customHeight="1">
      <c r="A2" s="269" t="s">
        <v>111</v>
      </c>
      <c r="B2" s="269"/>
      <c r="C2" s="269"/>
      <c r="D2" s="269"/>
      <c r="E2" s="269"/>
      <c r="F2" s="269"/>
      <c r="G2" s="269"/>
      <c r="H2" s="269"/>
    </row>
    <row r="3" spans="1:6" ht="12.75">
      <c r="A3" s="81"/>
      <c r="B3" s="82"/>
      <c r="C3" s="81"/>
      <c r="D3" s="81"/>
      <c r="E3" s="81"/>
      <c r="F3" s="81"/>
    </row>
    <row r="4" spans="1:6" ht="13.5" customHeight="1">
      <c r="A4" s="85"/>
      <c r="B4" s="86"/>
      <c r="C4" s="85"/>
      <c r="D4" s="85"/>
      <c r="E4" s="85"/>
      <c r="F4" s="85"/>
    </row>
    <row r="5" spans="1:8" ht="20.25" customHeight="1">
      <c r="A5" s="271" t="s">
        <v>2</v>
      </c>
      <c r="B5" s="272" t="s">
        <v>3</v>
      </c>
      <c r="C5" s="87"/>
      <c r="D5" s="270" t="s">
        <v>109</v>
      </c>
      <c r="E5" s="270" t="s">
        <v>61</v>
      </c>
      <c r="F5" s="270" t="s">
        <v>29</v>
      </c>
      <c r="G5" s="270"/>
      <c r="H5" s="270"/>
    </row>
    <row r="6" spans="1:8" ht="18" customHeight="1">
      <c r="A6" s="271"/>
      <c r="B6" s="273"/>
      <c r="C6" s="89"/>
      <c r="D6" s="271"/>
      <c r="E6" s="270"/>
      <c r="F6" s="270" t="s">
        <v>49</v>
      </c>
      <c r="G6" s="270" t="s">
        <v>4</v>
      </c>
      <c r="H6" s="270"/>
    </row>
    <row r="7" spans="1:8" ht="69" customHeight="1">
      <c r="A7" s="271"/>
      <c r="B7" s="274"/>
      <c r="C7" s="90" t="s">
        <v>0</v>
      </c>
      <c r="D7" s="271"/>
      <c r="E7" s="270"/>
      <c r="F7" s="270"/>
      <c r="G7" s="88" t="s">
        <v>106</v>
      </c>
      <c r="H7" s="88" t="s">
        <v>62</v>
      </c>
    </row>
    <row r="8" spans="1:8" ht="8.25" customHeight="1">
      <c r="A8" s="91">
        <v>1</v>
      </c>
      <c r="B8" s="92">
        <v>2</v>
      </c>
      <c r="C8" s="91"/>
      <c r="D8" s="91">
        <v>4</v>
      </c>
      <c r="E8" s="91">
        <v>5</v>
      </c>
      <c r="F8" s="91">
        <v>6</v>
      </c>
      <c r="G8" s="91">
        <v>7</v>
      </c>
      <c r="H8" s="91">
        <v>9</v>
      </c>
    </row>
    <row r="9" spans="1:73" s="67" customFormat="1" ht="23.25" customHeight="1">
      <c r="A9" s="93">
        <v>852</v>
      </c>
      <c r="B9" s="69"/>
      <c r="C9" s="93" t="s">
        <v>107</v>
      </c>
      <c r="D9" s="71"/>
      <c r="E9" s="71">
        <f>E10+E11+E12</f>
        <v>129196</v>
      </c>
      <c r="F9" s="71">
        <f>F10+F11+F12</f>
        <v>129196</v>
      </c>
      <c r="G9" s="71">
        <f>G10+G11+G12</f>
        <v>87794</v>
      </c>
      <c r="H9" s="71">
        <f>H10+H11+H12</f>
        <v>41402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</row>
    <row r="10" spans="1:8" ht="34.5" customHeight="1">
      <c r="A10" s="74"/>
      <c r="B10" s="72">
        <v>85214</v>
      </c>
      <c r="C10" s="80" t="s">
        <v>108</v>
      </c>
      <c r="D10" s="74"/>
      <c r="E10" s="74">
        <v>24935</v>
      </c>
      <c r="F10" s="74">
        <v>24935</v>
      </c>
      <c r="G10" s="74"/>
      <c r="H10" s="74">
        <v>24935</v>
      </c>
    </row>
    <row r="11" spans="1:8" ht="19.5" customHeight="1">
      <c r="A11" s="74"/>
      <c r="B11" s="72">
        <v>85219</v>
      </c>
      <c r="C11" s="80" t="s">
        <v>100</v>
      </c>
      <c r="D11" s="74"/>
      <c r="E11" s="74">
        <v>87794</v>
      </c>
      <c r="F11" s="74">
        <v>87794</v>
      </c>
      <c r="G11" s="74">
        <v>87794</v>
      </c>
      <c r="H11" s="74"/>
    </row>
    <row r="12" spans="1:8" ht="19.5" customHeight="1">
      <c r="A12" s="74"/>
      <c r="B12" s="72">
        <v>85295</v>
      </c>
      <c r="C12" s="80" t="s">
        <v>110</v>
      </c>
      <c r="D12" s="74"/>
      <c r="E12" s="74">
        <v>16467</v>
      </c>
      <c r="F12" s="74">
        <v>16467</v>
      </c>
      <c r="G12" s="74"/>
      <c r="H12" s="74">
        <v>16467</v>
      </c>
    </row>
    <row r="13" spans="1:73" s="67" customFormat="1" ht="24.75" customHeight="1" thickBot="1">
      <c r="A13" s="278" t="s">
        <v>53</v>
      </c>
      <c r="B13" s="279"/>
      <c r="C13" s="268"/>
      <c r="D13" s="122">
        <f>D9</f>
        <v>0</v>
      </c>
      <c r="E13" s="122">
        <f>E9</f>
        <v>129196</v>
      </c>
      <c r="F13" s="122">
        <f>F9</f>
        <v>129196</v>
      </c>
      <c r="G13" s="122">
        <f>G9</f>
        <v>87794</v>
      </c>
      <c r="H13" s="122">
        <f>H9</f>
        <v>41402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</row>
    <row r="14" ht="13.5" thickTop="1"/>
    <row r="15" spans="1:7" ht="12.75">
      <c r="A15" s="95"/>
      <c r="G15" s="84"/>
    </row>
  </sheetData>
  <sheetProtection/>
  <mergeCells count="10">
    <mergeCell ref="G1:H1"/>
    <mergeCell ref="A13:C13"/>
    <mergeCell ref="A2:H2"/>
    <mergeCell ref="E5:E7"/>
    <mergeCell ref="F5:H5"/>
    <mergeCell ref="F6:F7"/>
    <mergeCell ref="G6:H6"/>
    <mergeCell ref="A5:A7"/>
    <mergeCell ref="B5:B7"/>
    <mergeCell ref="D5:D7"/>
  </mergeCells>
  <printOptions horizontalCentered="1"/>
  <pageMargins left="0.5905511811023623" right="0.5905511811023623" top="0.51" bottom="0.3937007874015748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Y1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7.25390625" style="83" customWidth="1"/>
    <col min="2" max="2" width="10.00390625" style="83" customWidth="1"/>
    <col min="3" max="3" width="29.125" style="83" customWidth="1"/>
    <col min="4" max="4" width="13.125" style="83" customWidth="1"/>
    <col min="5" max="5" width="14.125" style="83" customWidth="1"/>
    <col min="6" max="6" width="14.375" style="83" customWidth="1"/>
    <col min="7" max="7" width="15.875" style="83" customWidth="1"/>
    <col min="8" max="8" width="10.375" style="84" customWidth="1"/>
    <col min="78" max="16384" width="9.125" style="1" customWidth="1"/>
  </cols>
  <sheetData>
    <row r="1" spans="8:10" ht="55.5" customHeight="1">
      <c r="H1" s="298"/>
      <c r="I1" s="298"/>
      <c r="J1" s="298"/>
    </row>
    <row r="2" spans="1:8" ht="45" customHeight="1">
      <c r="A2" s="269" t="s">
        <v>94</v>
      </c>
      <c r="B2" s="269"/>
      <c r="C2" s="269"/>
      <c r="D2" s="269"/>
      <c r="E2" s="269"/>
      <c r="F2" s="269"/>
      <c r="G2" s="269"/>
      <c r="H2" s="269"/>
    </row>
    <row r="5" spans="1:77" ht="20.25" customHeight="1">
      <c r="A5" s="271" t="s">
        <v>2</v>
      </c>
      <c r="B5" s="299" t="s">
        <v>3</v>
      </c>
      <c r="C5" s="87"/>
      <c r="D5" s="270" t="s">
        <v>117</v>
      </c>
      <c r="E5" s="270" t="s">
        <v>61</v>
      </c>
      <c r="F5" s="270" t="s">
        <v>29</v>
      </c>
      <c r="G5" s="270"/>
      <c r="H5" s="270"/>
      <c r="BV5" s="1"/>
      <c r="BW5" s="1"/>
      <c r="BX5" s="1"/>
      <c r="BY5" s="1"/>
    </row>
    <row r="6" spans="1:77" ht="18" customHeight="1">
      <c r="A6" s="271"/>
      <c r="B6" s="300"/>
      <c r="C6" s="89"/>
      <c r="D6" s="271"/>
      <c r="E6" s="270"/>
      <c r="F6" s="270" t="s">
        <v>49</v>
      </c>
      <c r="G6" s="270" t="s">
        <v>4</v>
      </c>
      <c r="H6" s="270"/>
      <c r="BV6" s="1"/>
      <c r="BW6" s="1"/>
      <c r="BX6" s="1"/>
      <c r="BY6" s="1"/>
    </row>
    <row r="7" spans="1:77" ht="69" customHeight="1">
      <c r="A7" s="271"/>
      <c r="B7" s="301"/>
      <c r="C7" s="90" t="s">
        <v>0</v>
      </c>
      <c r="D7" s="271"/>
      <c r="E7" s="270"/>
      <c r="F7" s="270"/>
      <c r="G7" s="88" t="s">
        <v>105</v>
      </c>
      <c r="H7" s="88" t="s">
        <v>48</v>
      </c>
      <c r="BV7" s="1"/>
      <c r="BW7" s="1"/>
      <c r="BX7" s="1"/>
      <c r="BY7" s="1"/>
    </row>
    <row r="8" spans="1:77" ht="8.25" customHeight="1">
      <c r="A8" s="91">
        <v>1</v>
      </c>
      <c r="B8" s="91">
        <v>2</v>
      </c>
      <c r="C8" s="91"/>
      <c r="D8" s="91">
        <v>4</v>
      </c>
      <c r="E8" s="91">
        <v>5</v>
      </c>
      <c r="F8" s="91">
        <v>6</v>
      </c>
      <c r="G8" s="91">
        <v>7</v>
      </c>
      <c r="H8" s="91">
        <v>9</v>
      </c>
      <c r="BV8" s="1"/>
      <c r="BW8" s="1"/>
      <c r="BX8" s="1"/>
      <c r="BY8" s="1"/>
    </row>
    <row r="9" spans="1:73" s="97" customFormat="1" ht="26.25" customHeight="1">
      <c r="A9" s="93">
        <v>754</v>
      </c>
      <c r="B9" s="93"/>
      <c r="C9" s="68" t="s">
        <v>96</v>
      </c>
      <c r="D9" s="71"/>
      <c r="E9" s="71">
        <f>E10</f>
        <v>7622</v>
      </c>
      <c r="F9" s="71">
        <f>F10</f>
        <v>7622</v>
      </c>
      <c r="G9" s="71">
        <f>G10</f>
        <v>7622</v>
      </c>
      <c r="H9" s="93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</row>
    <row r="10" spans="1:77" ht="19.5" customHeight="1">
      <c r="A10" s="74"/>
      <c r="B10" s="72">
        <v>75414</v>
      </c>
      <c r="C10" s="74" t="s">
        <v>97</v>
      </c>
      <c r="D10" s="74"/>
      <c r="E10" s="74">
        <v>7622</v>
      </c>
      <c r="F10" s="74">
        <v>7622</v>
      </c>
      <c r="G10" s="74">
        <v>7622</v>
      </c>
      <c r="H10" s="74"/>
      <c r="BV10" s="1"/>
      <c r="BW10" s="1"/>
      <c r="BX10" s="1"/>
      <c r="BY10" s="1"/>
    </row>
    <row r="11" spans="1:77" ht="24.75" customHeight="1" thickBot="1">
      <c r="A11" s="123"/>
      <c r="B11" s="124"/>
      <c r="C11" s="125" t="s">
        <v>118</v>
      </c>
      <c r="D11" s="126"/>
      <c r="E11" s="127">
        <v>7622</v>
      </c>
      <c r="F11" s="127">
        <v>7622</v>
      </c>
      <c r="G11" s="127">
        <v>7622</v>
      </c>
      <c r="H11" s="127"/>
      <c r="BV11" s="1"/>
      <c r="BW11" s="1"/>
      <c r="BX11" s="1"/>
      <c r="BY11" s="1"/>
    </row>
    <row r="12" ht="13.5" thickTop="1"/>
    <row r="13" spans="1:7" ht="12.75">
      <c r="A13" s="95"/>
      <c r="G13" s="84"/>
    </row>
  </sheetData>
  <sheetProtection/>
  <mergeCells count="9">
    <mergeCell ref="H1:J1"/>
    <mergeCell ref="A2:H2"/>
    <mergeCell ref="A5:A7"/>
    <mergeCell ref="B5:B7"/>
    <mergeCell ref="D5:D7"/>
    <mergeCell ref="E5:E7"/>
    <mergeCell ref="F5:H5"/>
    <mergeCell ref="F6:F7"/>
    <mergeCell ref="G6:H6"/>
  </mergeCells>
  <printOptions horizontalCentered="1"/>
  <pageMargins left="0.5905511811023623" right="0.5905511811023623" top="0.51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Sikora</cp:lastModifiedBy>
  <cp:lastPrinted>2007-11-30T09:40:48Z</cp:lastPrinted>
  <dcterms:created xsi:type="dcterms:W3CDTF">1998-12-09T13:02:10Z</dcterms:created>
  <dcterms:modified xsi:type="dcterms:W3CDTF">2007-11-30T09:40:51Z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