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21840" windowHeight="12540" activeTab="0"/>
  </bookViews>
  <sheets>
    <sheet name="B Wielorodzinne" sheetId="1" r:id="rId1"/>
    <sheet name="B Jednorodzinne" sheetId="2" r:id="rId2"/>
    <sheet name="B U Publicznej" sheetId="3" r:id="rId3"/>
    <sheet name="Sakralne" sheetId="4" r:id="rId4"/>
    <sheet name="Przedsiębiorcy" sheetId="5" r:id="rId5"/>
    <sheet name="Przed. Komunalne" sheetId="6" r:id="rId6"/>
  </sheets>
  <externalReferences>
    <externalReference r:id="rId9"/>
    <externalReference r:id="rId10"/>
    <externalReference r:id="rId11"/>
  </externalReferences>
  <definedNames>
    <definedName name="_xlnm._FilterDatabase" localSheetId="0" hidden="1">'B Wielorodzinne'!$B$1:$B$55</definedName>
    <definedName name="_xlfn.SUMIFS" hidden="1">#NAME?</definedName>
    <definedName name="dni">'[1]Ustawa 17-03-2009'!$I$50:$I$51</definedName>
    <definedName name="godziny">'[1]Ustawa 17-03-2009'!$C$50:$C$54</definedName>
    <definedName name="jaka_wentylacja">'[1]Brudnopis'!$K$28:$K$29</definedName>
    <definedName name="Krotność_wymian">'[1]Brudnopis'!$J$6:$J$9</definedName>
    <definedName name="Mostki">'[1]Brudnopis'!$G$28:$G$29</definedName>
    <definedName name="_xlnm.Print_Area" localSheetId="1">'B Jednorodzinne'!$A$1:$DF$158</definedName>
    <definedName name="_xlnm.Print_Area" localSheetId="2">'B U Publicznej'!$A$1:$DF$20</definedName>
    <definedName name="_xlnm.Print_Area" localSheetId="0">'B Wielorodzinne'!$A$1:$EE$55</definedName>
    <definedName name="_xlnm.Print_Area" localSheetId="3">'Sakralne'!$A$1:$DF$23</definedName>
    <definedName name="Oszklenie">'[1]Brudnopis'!$F$6:$F$11</definedName>
    <definedName name="podpiwniczenie">'[1]Brudnopis'!$M$28:$M$30</definedName>
    <definedName name="Rodzaj_budynku">'[1]Brudnopis'!$D$6:$D$9</definedName>
    <definedName name="Strefa_klimatyczna">'[1]Brudnopis'!$L$6:$L$10</definedName>
    <definedName name="symbol">'[2]Lista'!$G$5:$G$33</definedName>
    <definedName name="tak_nie">'[3]Lista'!$B$3:$B$4</definedName>
    <definedName name="Typ_konstrukcji">'[1]Brudnopis'!$H$6:$H$11</definedName>
    <definedName name="Usytuowanie">'[1]Brudnopis'!$F$18:$F$21</definedName>
    <definedName name="warianty_modernizacji">'[2]Lista'!$F$5:$F$33</definedName>
    <definedName name="Wentylacja">'[1]Brudnopis'!$J$18:$J$19</definedName>
    <definedName name="Zaniżenia">'[1]Brudnopis'!$D$18:$D$19</definedName>
  </definedNames>
  <calcPr fullCalcOnLoad="1"/>
</workbook>
</file>

<file path=xl/sharedStrings.xml><?xml version="1.0" encoding="utf-8"?>
<sst xmlns="http://schemas.openxmlformats.org/spreadsheetml/2006/main" count="1041" uniqueCount="366">
  <si>
    <t>WYNIKI PRZEPROWADZONEJ ANKIETYZACJI WŚRÓD ADMINISTRATORÓW KOMUNALNYCH BUDYNKÓW UŻYTECZNOŚCI PUBLICZNEJ</t>
  </si>
  <si>
    <t>Lp.</t>
  </si>
  <si>
    <t>Administrator</t>
  </si>
  <si>
    <t>Osoba do kontaktu</t>
  </si>
  <si>
    <t>Liczba
osób</t>
  </si>
  <si>
    <t>Budynek</t>
  </si>
  <si>
    <t>Izolacyjność przegród</t>
  </si>
  <si>
    <t>Instalacja c.o.</t>
  </si>
  <si>
    <t>Ogrzewanie</t>
  </si>
  <si>
    <t>Ciepła woda użytkowa przygotowywana</t>
  </si>
  <si>
    <t>Nazwa</t>
  </si>
  <si>
    <t>Adres</t>
  </si>
  <si>
    <t>e-mail</t>
  </si>
  <si>
    <t>Imię i nazwisko</t>
  </si>
  <si>
    <t>tel.</t>
  </si>
  <si>
    <t>max.
czas 
użytkowania
[h/d]</t>
  </si>
  <si>
    <t>nowe
okna</t>
  </si>
  <si>
    <t>ocieplone
ściany</t>
  </si>
  <si>
    <t>ocieplony
dach</t>
  </si>
  <si>
    <t>uwagi</t>
  </si>
  <si>
    <t>grzejnikowa</t>
  </si>
  <si>
    <t>zawory
termostat.</t>
  </si>
  <si>
    <t>kocioł
węglowy
tradycyjny</t>
  </si>
  <si>
    <t>kocioł
węglowy
niskoem.</t>
  </si>
  <si>
    <t>kocioł
gazowy</t>
  </si>
  <si>
    <t>ciepło
sieciowe</t>
  </si>
  <si>
    <t>elektryczne</t>
  </si>
  <si>
    <t>centralnie
(inne)</t>
  </si>
  <si>
    <t>miejscowo
(grupa)</t>
  </si>
  <si>
    <t>kolektory
słoneczne</t>
  </si>
  <si>
    <t>energia
elektryczna</t>
  </si>
  <si>
    <t>gaz</t>
  </si>
  <si>
    <t>inne</t>
  </si>
  <si>
    <t>Pow. bud.
Ciepło sieciowe</t>
  </si>
  <si>
    <t>Termo.
Ciepło sieciowe</t>
  </si>
  <si>
    <t>Ogrzewanie
gazem</t>
  </si>
  <si>
    <t>Pow. bud.
Gaz ziemny</t>
  </si>
  <si>
    <t>Termo.
Gaz ziemny</t>
  </si>
  <si>
    <t>Gaz (ogrzew.)</t>
  </si>
  <si>
    <t>Gaz
(inny.)</t>
  </si>
  <si>
    <t>Ogrzewanie
węglem</t>
  </si>
  <si>
    <t>Pow. bud.
Węgiel</t>
  </si>
  <si>
    <t>Węgiel</t>
  </si>
  <si>
    <t>A</t>
  </si>
  <si>
    <t>SUMA</t>
  </si>
  <si>
    <t>B</t>
  </si>
  <si>
    <t>ŚREDNIA</t>
  </si>
  <si>
    <t>C</t>
  </si>
  <si>
    <t>WARTOŚĆ MAX.</t>
  </si>
  <si>
    <t>D</t>
  </si>
  <si>
    <t>WARTOŚĆ MIN.</t>
  </si>
  <si>
    <t>E</t>
  </si>
  <si>
    <t>BRAK</t>
  </si>
  <si>
    <t>Budynek mieszkalny</t>
  </si>
  <si>
    <t>Nośnik dla c,w,u,</t>
  </si>
  <si>
    <t>Budynek usługowy/handlowy</t>
  </si>
  <si>
    <t>Instalacja c,o,</t>
  </si>
  <si>
    <t>nazwa</t>
  </si>
  <si>
    <t>adres</t>
  </si>
  <si>
    <t>telefon</t>
  </si>
  <si>
    <t>imię i nazwisko</t>
  </si>
  <si>
    <t>techn.
budowy</t>
  </si>
  <si>
    <t>kocioł
węglowy
niskoem,</t>
  </si>
  <si>
    <t>indyw.</t>
  </si>
  <si>
    <t>centralnie
(tak jak c,o,)</t>
  </si>
  <si>
    <t>miejscowo
(bezp,)</t>
  </si>
  <si>
    <t>pompa ciepła</t>
  </si>
  <si>
    <t>Liczba budynków</t>
  </si>
  <si>
    <t>Wykorzystanie</t>
  </si>
  <si>
    <t>Czas użytkowania</t>
  </si>
  <si>
    <t>Rodzaj wentylacji</t>
  </si>
  <si>
    <t>Techn.
budowy</t>
  </si>
  <si>
    <t>ilość
kond.</t>
  </si>
  <si>
    <t>mech.</t>
  </si>
  <si>
    <t>grawit.</t>
  </si>
  <si>
    <t>usługowy</t>
  </si>
  <si>
    <t>5 dni</t>
  </si>
  <si>
    <t>7 dni</t>
  </si>
  <si>
    <t>WARTOŚĆ MAX,</t>
  </si>
  <si>
    <t>WARTOŚĆ MIN,</t>
  </si>
  <si>
    <t>WYNIKI PRZEPROWADZONEJ ANKIETYZACJI WŚRÓD WŁAŚCICIELI BUDYNKÓW MIESZKALNYCH JEDNORODZINNYCH</t>
  </si>
  <si>
    <t>Dane podstawowe</t>
  </si>
  <si>
    <t>Kocioł węglowy tradycyjny</t>
  </si>
  <si>
    <t>Kocioł węglowy niskoemisyjny</t>
  </si>
  <si>
    <t>Kocioł gazowy</t>
  </si>
  <si>
    <t>Przygotowanie c.w.u.</t>
  </si>
  <si>
    <t>Nośnik energii dla c.w.u.</t>
  </si>
  <si>
    <t>Stan izolacyjności podstawowych przegród</t>
  </si>
  <si>
    <t>WT-WE(c.o.)</t>
  </si>
  <si>
    <t>WT-WE</t>
  </si>
  <si>
    <t>WT-WES</t>
  </si>
  <si>
    <t>WT-GE</t>
  </si>
  <si>
    <t>WT-GES</t>
  </si>
  <si>
    <t>SWE</t>
  </si>
  <si>
    <t>SGE</t>
  </si>
  <si>
    <t>Telefon</t>
  </si>
  <si>
    <t>Email</t>
  </si>
  <si>
    <t>Instalacja
grzejnikowa</t>
  </si>
  <si>
    <t>Termostaty</t>
  </si>
  <si>
    <t>tak/nie</t>
  </si>
  <si>
    <t>moc 
[kW]</t>
  </si>
  <si>
    <t>Rok 
prod.</t>
  </si>
  <si>
    <t>tak jak 
c.o.</t>
  </si>
  <si>
    <t>miejscowo, 
bezp.</t>
  </si>
  <si>
    <t>pompa 
ciepła</t>
  </si>
  <si>
    <t>nowe 
okna</t>
  </si>
  <si>
    <t>ocieplone 
ściany</t>
  </si>
  <si>
    <t>ocieplony 
dach</t>
  </si>
  <si>
    <t>Zakład Gospodarki Komunalnej i Mieszkaniowej Strumień</t>
  </si>
  <si>
    <t>Henryka Kajstura</t>
  </si>
  <si>
    <t>Liczba mieszkańców [os]</t>
  </si>
  <si>
    <t>Strumień ul. Dolna 11</t>
  </si>
  <si>
    <t>Rok oddania do użytku</t>
  </si>
  <si>
    <t>murowany</t>
  </si>
  <si>
    <t>podzielniki kosztów</t>
  </si>
  <si>
    <t>Moc źródła ciepła [kW]</t>
  </si>
  <si>
    <t>Rok produkcji źródła ciepła</t>
  </si>
  <si>
    <t>Zużycie wody w 2014 [m3/rok]</t>
  </si>
  <si>
    <t>Strumień ul. Dolna 13</t>
  </si>
  <si>
    <t>Strumień ul. Mostowa 4</t>
  </si>
  <si>
    <t>Pruchna ul. Spółdzielcza 8</t>
  </si>
  <si>
    <t>Zarzadzanie Nieruchomościami</t>
  </si>
  <si>
    <t>Maria Gandor</t>
  </si>
  <si>
    <t>Strumień ul. 1 Maja 40</t>
  </si>
  <si>
    <t>43-246 Strumień ul. ks. Londzina 58</t>
  </si>
  <si>
    <t>43-430 Skoczów ul. Fabryczna 9</t>
  </si>
  <si>
    <t>cegła pełna, żelbet</t>
  </si>
  <si>
    <t>podgrzewacze indywid.</t>
  </si>
  <si>
    <t>energia elektryczna [kWh/rok]</t>
  </si>
  <si>
    <t>Zużycie nośników energii</t>
  </si>
  <si>
    <t>węgiel [ton/rok]</t>
  </si>
  <si>
    <t>gaz ziemny [m3/rok]</t>
  </si>
  <si>
    <t>propan-butan [m3/rok]</t>
  </si>
  <si>
    <t>drewno [kubik/rok]</t>
  </si>
  <si>
    <t>olej opałowy [m3/rok]</t>
  </si>
  <si>
    <t>cieplo sieciowe</t>
  </si>
  <si>
    <t xml:space="preserve">energia elektryczna </t>
  </si>
  <si>
    <t xml:space="preserve">węgiel </t>
  </si>
  <si>
    <t xml:space="preserve">gaz ziemny </t>
  </si>
  <si>
    <t xml:space="preserve">propan-butan </t>
  </si>
  <si>
    <t xml:space="preserve">drewno </t>
  </si>
  <si>
    <t xml:space="preserve">olej opałowy </t>
  </si>
  <si>
    <t>cieplo sieciowe [GJ/rok]</t>
  </si>
  <si>
    <t>en.el. - koszt części wspólnych</t>
  </si>
  <si>
    <t>Strumień ul.Pocztowa 9</t>
  </si>
  <si>
    <t>Strumień ul. 1 Maja 6</t>
  </si>
  <si>
    <t>Strumień ul. Pocztowa 30</t>
  </si>
  <si>
    <t>Strumień ul. Mostowa 3</t>
  </si>
  <si>
    <t>Strumień ul. Dolna 4</t>
  </si>
  <si>
    <t>Strumień ul. ks. Londzinia 48</t>
  </si>
  <si>
    <t>Strumień ul. Dolna 2</t>
  </si>
  <si>
    <t>Strumień ul. Rynek 5</t>
  </si>
  <si>
    <t>Strumień ul. Rynek 6</t>
  </si>
  <si>
    <t>Strumień ul. Rynek 13</t>
  </si>
  <si>
    <t>Strumień ul. Rynek 16</t>
  </si>
  <si>
    <t>węglowy</t>
  </si>
  <si>
    <t>gazowy</t>
  </si>
  <si>
    <t>biomasowy (pellet)</t>
  </si>
  <si>
    <t xml:space="preserve">Wymiana źródła ciepła na: </t>
  </si>
  <si>
    <t>Plan [rok]</t>
  </si>
  <si>
    <t>przyłaczenie do sieci ciepłowniczej</t>
  </si>
  <si>
    <t>panele fotowoltaiczne</t>
  </si>
  <si>
    <t>kolektory słoneczne</t>
  </si>
  <si>
    <t>pompy ciepła</t>
  </si>
  <si>
    <t>ocieplenie ścian</t>
  </si>
  <si>
    <t>ocieplenie dachu/stropu</t>
  </si>
  <si>
    <t>wymiana instalacji c.o.</t>
  </si>
  <si>
    <t>wymiana okien (cz. wspólne)</t>
  </si>
  <si>
    <t>Strumień ul. Rynek 18</t>
  </si>
  <si>
    <t>Strumień ul. ks. Londzinia 23</t>
  </si>
  <si>
    <t>Strumień ul. ks. Londzinia 52</t>
  </si>
  <si>
    <t>Zablocie ul. Bielka 26</t>
  </si>
  <si>
    <t>Strumień ul. Rynek 1</t>
  </si>
  <si>
    <t>Strumień ul. Rynek 2</t>
  </si>
  <si>
    <t>Strumień ul. Rynek 3</t>
  </si>
  <si>
    <t>Strumień ul. Rynek 4</t>
  </si>
  <si>
    <t>Pruchna ul. Zbożowa 1</t>
  </si>
  <si>
    <t>Drogomyśl ul. Pocztowa 3</t>
  </si>
  <si>
    <t>Drogomyśl ul. Odblaski 2</t>
  </si>
  <si>
    <t>Pruchna ul. Główna 78</t>
  </si>
  <si>
    <t>Drogomyśl ul. Wiejska 26</t>
  </si>
  <si>
    <t>Koszty zużycia paliw i energii [brutto zł]</t>
  </si>
  <si>
    <t>Strumień ul. Pawłowicka 1</t>
  </si>
  <si>
    <t>Strumień ul. ks. Londzina 1</t>
  </si>
  <si>
    <t>Strumień ul. ks. Londzina 63</t>
  </si>
  <si>
    <t>Liczba mieszk.</t>
  </si>
  <si>
    <t>Zabłocie ul. Stoziotek 10</t>
  </si>
  <si>
    <t>as42@onet.pl</t>
  </si>
  <si>
    <t>Ogrzewanie elektryczne</t>
  </si>
  <si>
    <t>Zużycie wody [m3/rok]</t>
  </si>
  <si>
    <t>wegiel</t>
  </si>
  <si>
    <t>Plan [ rok]</t>
  </si>
  <si>
    <t>wymiana instalacji wewnetrznej c.o.</t>
  </si>
  <si>
    <t xml:space="preserve">wymiana okien </t>
  </si>
  <si>
    <t>rosh@wp.pl</t>
  </si>
  <si>
    <t>Strumień ul. Wspólna 24</t>
  </si>
  <si>
    <t>Pruchna ul. Skośna 23</t>
  </si>
  <si>
    <t>Strumień ul. Graniczna 7</t>
  </si>
  <si>
    <t>Pruchna ul. Głowna 65</t>
  </si>
  <si>
    <t>Pruchna ul. Dobra 10</t>
  </si>
  <si>
    <t>miejscowo, 
grupa</t>
  </si>
  <si>
    <t>Pruchna ul. Katowicka 27</t>
  </si>
  <si>
    <t>Strumień ul. Zamkowa 2</t>
  </si>
  <si>
    <t>ul. Poranna 13</t>
  </si>
  <si>
    <t>ul. Nowowiejskiego 13</t>
  </si>
  <si>
    <t>Zespół Szkolno-Przedszkolny w Bąkowie</t>
  </si>
  <si>
    <t>Bąków ul. Główna 62</t>
  </si>
  <si>
    <t>Działalność</t>
  </si>
  <si>
    <t>edukacyjna</t>
  </si>
  <si>
    <t>Malgorzata Orawska</t>
  </si>
  <si>
    <t>sp.bakow@wp.pl</t>
  </si>
  <si>
    <t>oddanie do użytku - rok</t>
  </si>
  <si>
    <t>wykorzystanie w tygodniu [dni]</t>
  </si>
  <si>
    <t>BUDYNKI WIELORODZINNE</t>
  </si>
  <si>
    <t>dom pogrzebowy</t>
  </si>
  <si>
    <t xml:space="preserve">Pruchna ul. Główna 58 </t>
  </si>
  <si>
    <t>technologia budowy</t>
  </si>
  <si>
    <t>basen</t>
  </si>
  <si>
    <t>Strumień ul. Młyńska 14</t>
  </si>
  <si>
    <t>2014 - termomodernizacja</t>
  </si>
  <si>
    <t>moc zamówiona [MW]</t>
  </si>
  <si>
    <t>koszty stałe [zł/MW/rok]</t>
  </si>
  <si>
    <t>hala sportowa</t>
  </si>
  <si>
    <t>Strumień ul. Młyńska 8</t>
  </si>
  <si>
    <t xml:space="preserve">Pruchna ul. Główna 53 </t>
  </si>
  <si>
    <t>2010 - termomodernizacja; Gminne Centrum Integracji Wsi</t>
  </si>
  <si>
    <t>sala widowiskowa</t>
  </si>
  <si>
    <t>Bąków ul. Osiedlowa 1</t>
  </si>
  <si>
    <t>biurowiec</t>
  </si>
  <si>
    <t>BUDYNKI JEDNORODZINNE</t>
  </si>
  <si>
    <t>BUDYNKI UŻYTECZNOŚCI PUBLICZNEJ</t>
  </si>
  <si>
    <r>
      <t>powierzchnia
ogrzewana
[m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]</t>
    </r>
  </si>
  <si>
    <r>
      <t>kubatura
ogrzewana
[m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]</t>
    </r>
  </si>
  <si>
    <r>
      <t>Powierzchnia 
[m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]</t>
    </r>
  </si>
  <si>
    <r>
      <t>Kubatura 
[m</t>
    </r>
    <r>
      <rPr>
        <b/>
        <vertAlign val="superscript"/>
        <sz val="10"/>
        <rFont val="Arial Narrow"/>
        <family val="2"/>
      </rPr>
      <t>3</t>
    </r>
    <r>
      <rPr>
        <b/>
        <sz val="10"/>
        <rFont val="Arial Narrow"/>
        <family val="2"/>
      </rPr>
      <t>]</t>
    </r>
  </si>
  <si>
    <t>Strumień ul. ks. Londzina 58</t>
  </si>
  <si>
    <t>PRZEDSIĘBIORCY</t>
  </si>
  <si>
    <t>Przedsiębiorstwo</t>
  </si>
  <si>
    <t xml:space="preserve">handel </t>
  </si>
  <si>
    <t>Cyroń Sp. z o.o.</t>
  </si>
  <si>
    <t>Zabłocie ul. Bielska</t>
  </si>
  <si>
    <t>Jan Cyroń</t>
  </si>
  <si>
    <t>Zabłocie ul. Bielska 54</t>
  </si>
  <si>
    <t>murowana</t>
  </si>
  <si>
    <t xml:space="preserve">Liczba
osób </t>
  </si>
  <si>
    <t>sposób wykorzystywania</t>
  </si>
  <si>
    <t>ogrzewanie nadmuchowe</t>
  </si>
  <si>
    <t>produkcja / handel / usługi</t>
  </si>
  <si>
    <t>Przedsiębiorstwo Produkcji i Usług Rynkowo-Eksportowych POLDE Sp. z o.o.</t>
  </si>
  <si>
    <t>43-246 Strumień ul. Kolejowa 21</t>
  </si>
  <si>
    <t>Mariusz Haczek</t>
  </si>
  <si>
    <t>polde@polde.pl</t>
  </si>
  <si>
    <t>produkcyjny / biurowy</t>
  </si>
  <si>
    <t>biurowy - usługi</t>
  </si>
  <si>
    <t xml:space="preserve">WESOB SP. z o.o. </t>
  </si>
  <si>
    <t xml:space="preserve">produkcja  </t>
  </si>
  <si>
    <t>43-246 Strumień ul. ks. Londzina 65</t>
  </si>
  <si>
    <t>43-246 Strumień ul. ks. Londzina 65 i ul. ks. Londzina 63</t>
  </si>
  <si>
    <t>produkcyjny / socjalno -biurowy</t>
  </si>
  <si>
    <t>częsciowo murowana</t>
  </si>
  <si>
    <t>PRZEDSIĘBIORSTWA KOMUNALNE</t>
  </si>
  <si>
    <t>Gmina Strumień</t>
  </si>
  <si>
    <t>43-246 Strumień ul. Rynek 4</t>
  </si>
  <si>
    <t>Jacek Legierski</t>
  </si>
  <si>
    <t xml:space="preserve">administracja samorządowa </t>
  </si>
  <si>
    <t>biurowy - urząd miejski</t>
  </si>
  <si>
    <t>oczyszczanie ścieków</t>
  </si>
  <si>
    <t>WZC Spółka z o.o.</t>
  </si>
  <si>
    <t>Ustroń ul. Myśliwska 10</t>
  </si>
  <si>
    <t>Łukasz Wacławik</t>
  </si>
  <si>
    <t>43-246 Strumień ul. Pszczyńska 13</t>
  </si>
  <si>
    <t>biurowy - socjalno-administracyjny</t>
  </si>
  <si>
    <t>Instalacje technologiczne</t>
  </si>
  <si>
    <t>Energia elektryczna - moc zamówiona [MW] i zużycie [MWh]</t>
  </si>
  <si>
    <t xml:space="preserve">moc zamówiona </t>
  </si>
  <si>
    <t>rodzaj</t>
  </si>
  <si>
    <t>Inny nosnik energii i zużycie</t>
  </si>
  <si>
    <t>jednostka</t>
  </si>
  <si>
    <t>Charakterystyka</t>
  </si>
  <si>
    <t>funkcja / przeznaczenie</t>
  </si>
  <si>
    <t>wydajność / przerób</t>
  </si>
  <si>
    <t>sposób zagospodarowania produktów ubocznych</t>
  </si>
  <si>
    <t>zainstalowane instalacje ochrony środowiska</t>
  </si>
  <si>
    <t>opis urządzeń wpływających na ochronę klimatu</t>
  </si>
  <si>
    <t>Oczyszczanie ok. 897 m3/doba czyli ok. 327 219  m3/rok</t>
  </si>
  <si>
    <t>Osady wykorzystywane rolniczo (proces R10) do uprawy roślin nie przeznaczonych do spożycia i produkcji pasz</t>
  </si>
  <si>
    <t>nie dotyczy</t>
  </si>
  <si>
    <t>oczyszczanie ścieków: ścieki dopływają kanalizacją grawitacyjną z miasta Strumień oraz są dowożone z obszaru gminy</t>
  </si>
  <si>
    <t xml:space="preserve">produkcja / handel  </t>
  </si>
  <si>
    <t>MARO</t>
  </si>
  <si>
    <t>Bąków ul. Główna 38</t>
  </si>
  <si>
    <t>maro@worki.com.pl</t>
  </si>
  <si>
    <t xml:space="preserve">Spółdzielnia Mieszkaniowa w Strumieniu </t>
  </si>
  <si>
    <t>43-246 Strumień ul. Kolejowa 8</t>
  </si>
  <si>
    <t>Józef Wawrzeczko</t>
  </si>
  <si>
    <t>Strumień ul. Młyńska 1</t>
  </si>
  <si>
    <t>cegła, strop DZ-3</t>
  </si>
  <si>
    <t>opł. za moc zam. [zł/MW/rok]</t>
  </si>
  <si>
    <t>wielka płyta</t>
  </si>
  <si>
    <t>Strumień, Węzeł przy ul. Powstańców Śląskich 2 i 4</t>
  </si>
  <si>
    <t>Strumień ul. Powstańców Śląskich 2</t>
  </si>
  <si>
    <t>Strumień ul. Powstańców Śląskich 4</t>
  </si>
  <si>
    <t>Strumień, Węzeł przy ul. Osiedlowej 4 i 6</t>
  </si>
  <si>
    <t>Strumień ul. Osiedlowa 4 AB</t>
  </si>
  <si>
    <t>Strumień ul. Osiedlowa 4 CD</t>
  </si>
  <si>
    <t>Strumień ul. Osiedlowa 4 EF</t>
  </si>
  <si>
    <t>Strumień ul. Osiedlowa 6 AB</t>
  </si>
  <si>
    <t>Strumień ul. Osiedlowa 6 CD</t>
  </si>
  <si>
    <t>Strumień ul. Osiedlowa 6 E</t>
  </si>
  <si>
    <t>Strumień ul. Osiedlowa 6 FG</t>
  </si>
  <si>
    <t>Zbytków ul. Długa 33</t>
  </si>
  <si>
    <t>ul. ks. Brzuski 3</t>
  </si>
  <si>
    <t>Zabłocie ul. Bielska 38</t>
  </si>
  <si>
    <t>Strumień ul. 1 maja 54</t>
  </si>
  <si>
    <t>Pruchna ul. Klonowa</t>
  </si>
  <si>
    <t>Strumień ul. Korfantego 8</t>
  </si>
  <si>
    <t>Bąków ul. Cibiona 35/1,2</t>
  </si>
  <si>
    <t>Pruchna ul. Wierzbowa 15</t>
  </si>
  <si>
    <t>Pruchna ul. Podlesie 8</t>
  </si>
  <si>
    <t>Strumień ul. Londzina 30</t>
  </si>
  <si>
    <t>biuro@klimosz.pl</t>
  </si>
  <si>
    <t>Strumień ul. Końcowa 7</t>
  </si>
  <si>
    <t>ul. W.Korfantego 29</t>
  </si>
  <si>
    <t>Pruchna ul. Słoneczna 27</t>
  </si>
  <si>
    <t>kominek</t>
  </si>
  <si>
    <t>Pruchna ul. Spółdzielcza 25</t>
  </si>
  <si>
    <t>Pruchna ul. Dębowa 75</t>
  </si>
  <si>
    <t>produkcja</t>
  </si>
  <si>
    <t>KTS Import-Export GmbH Spółka z o.o.</t>
  </si>
  <si>
    <t>43-424 Drogomyśl ul. Wiejska 24</t>
  </si>
  <si>
    <t>Arkadiusz Mleczko</t>
  </si>
  <si>
    <t>biuro@kts-sp.pl</t>
  </si>
  <si>
    <t>produkcyjny</t>
  </si>
  <si>
    <t>nagrzewnica</t>
  </si>
  <si>
    <t>Zabłocie ul. Bielska 26</t>
  </si>
  <si>
    <t>43-246 Strumień, Zabłocie ul. Bielska 26</t>
  </si>
  <si>
    <t>Zespół Szkolno-Przedszkolny w Zabłociu - Przedszkole</t>
  </si>
  <si>
    <t>Zespół Szkolno-Przedszkolny w Zabłociu - Szkoła</t>
  </si>
  <si>
    <t>43-246 Strumień, Zabłocie ul. Bielska 36</t>
  </si>
  <si>
    <t>Zabłocie ul. Bielska 36</t>
  </si>
  <si>
    <t>Kościół</t>
  </si>
  <si>
    <t>ks. Karol Macura</t>
  </si>
  <si>
    <t>43-424 Drogomyśl Plac Kościelny im. Fryderyka Kalisza 2</t>
  </si>
  <si>
    <t>liczba użytkowników</t>
  </si>
  <si>
    <t>Obiekty sakralne</t>
  </si>
  <si>
    <t>grzejniki elektryczne</t>
  </si>
  <si>
    <t>stan systemu grzewczego</t>
  </si>
  <si>
    <t>dobry</t>
  </si>
  <si>
    <t>dom pastorski</t>
  </si>
  <si>
    <t>Drogomyśl Plac Kościelny im. Fryderyka Kalisza 2</t>
  </si>
  <si>
    <t>Dom modlitwy</t>
  </si>
  <si>
    <t>43-246 Bąków ul Zielona 1</t>
  </si>
  <si>
    <t>inny sposób ogrzewania</t>
  </si>
  <si>
    <t>podłogowy + ścienny</t>
  </si>
  <si>
    <t>b.dobry</t>
  </si>
  <si>
    <t>43-523 Pruchna ul. Główna 66</t>
  </si>
  <si>
    <t>ogrzewanie</t>
  </si>
  <si>
    <t>plebania</t>
  </si>
  <si>
    <t>Pruchna ul. Główna 66</t>
  </si>
  <si>
    <t xml:space="preserve">Parafia rzymsko-katolicka </t>
  </si>
  <si>
    <t>ks. Jacek Urbaczka</t>
  </si>
  <si>
    <t>43-523 Pruchna ul. Główna 37</t>
  </si>
  <si>
    <t>Dom katechetyczny</t>
  </si>
  <si>
    <t>Pruchna</t>
  </si>
  <si>
    <t>Strumień ul. Towarowa 7</t>
  </si>
  <si>
    <t>Bąków ul. Szkolna 12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</si>
</sst>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10"/>
      <name val="Arial"/>
      <family val="2"/>
    </font>
    <font>
      <u val="single"/>
      <sz val="10"/>
      <name val="Arial Narrow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 Narrow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 Narrow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3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3" fontId="51" fillId="4" borderId="10" xfId="0" applyNumberFormat="1" applyFont="1" applyFill="1" applyBorder="1" applyAlignment="1">
      <alignment horizontal="center" vertical="center" wrapText="1"/>
    </xf>
    <xf numFmtId="4" fontId="51" fillId="4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22" fontId="4" fillId="33" borderId="10" xfId="0" applyNumberFormat="1" applyFont="1" applyFill="1" applyBorder="1" applyAlignment="1">
      <alignment horizontal="center" vertical="center" wrapText="1"/>
    </xf>
    <xf numFmtId="0" fontId="6" fillId="33" borderId="10" xfId="45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0" fontId="7" fillId="33" borderId="10" xfId="45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vertical="center" wrapText="1"/>
    </xf>
    <xf numFmtId="22" fontId="4" fillId="33" borderId="10" xfId="0" applyNumberFormat="1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35" fillId="33" borderId="10" xfId="45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2" fontId="4" fillId="33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4" fontId="43" fillId="33" borderId="0" xfId="0" applyNumberFormat="1" applyFont="1" applyFill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1" fontId="43" fillId="33" borderId="0" xfId="0" applyNumberFormat="1" applyFont="1" applyFill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vertical="center" wrapText="1"/>
    </xf>
    <xf numFmtId="1" fontId="3" fillId="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2" fontId="3" fillId="34" borderId="13" xfId="0" applyNumberFormat="1" applyFont="1" applyFill="1" applyBorder="1" applyAlignment="1">
      <alignment horizontal="center" vertical="center" wrapText="1"/>
    </xf>
    <xf numFmtId="22" fontId="3" fillId="34" borderId="1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1" fillId="35" borderId="0" xfId="0" applyFont="1" applyFill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22" fontId="3" fillId="34" borderId="11" xfId="0" applyNumberFormat="1" applyFont="1" applyFill="1" applyBorder="1" applyAlignment="1">
      <alignment horizontal="center" vertical="center" wrapText="1"/>
    </xf>
    <xf numFmtId="22" fontId="3" fillId="34" borderId="12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22" fontId="3" fillId="34" borderId="14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Normalny 5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omasz\Tomek\PRACA\Sprawy%20r&#243;&#380;ne\Agnieszka%20Chylak\11-Audyt_Gilowice_Rychwa&#322;d\Audyt%20-%20Rychwa&#322;d\AE_Rychwa&#322;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omasz\Tomek\PRACA\Sprawy%20r&#243;&#380;ne\Agnieszka%20Chylak\10-PONE_Jas&#322;o\Obliczenia_PONE_Jas&#322;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omek%20Giza\Opracowania\Plany%20Gospodarki%20Niskoemisyjnej\01-PGN%20Siemianowice%20&#346;l&#261;skie\Baza_Danych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"/>
      <sheetName val="A1"/>
      <sheetName val="A2"/>
      <sheetName val="A3"/>
      <sheetName val="A4"/>
      <sheetName val="A5"/>
      <sheetName val="A6"/>
      <sheetName val="A7"/>
      <sheetName val="A8"/>
      <sheetName val="A9"/>
      <sheetName val="SZ"/>
      <sheetName val="SZ_COK"/>
      <sheetName val="SG_PIW"/>
      <sheetName val="SZ_TR"/>
      <sheetName val="DACH"/>
      <sheetName val="OK"/>
      <sheetName val="DZ_1"/>
      <sheetName val="DZ_2"/>
      <sheetName val="A11"/>
      <sheetName val="A12"/>
      <sheetName val="A13"/>
      <sheetName val="A14"/>
      <sheetName val="A15"/>
      <sheetName val="A16"/>
      <sheetName val="A17"/>
      <sheetName val="A18"/>
      <sheetName val="1. TYTUŁ_I"/>
      <sheetName val="2. Dane_I"/>
      <sheetName val="3. Htr,ve_I"/>
      <sheetName val="4. Qtr,ve, Qsol, int_I"/>
      <sheetName val="5. Q H, nd_I"/>
      <sheetName val="6. QH_I"/>
      <sheetName val="7. QW_I"/>
      <sheetName val="8. Zbiorcze_I"/>
      <sheetName val="1. TYTUŁ_P"/>
      <sheetName val="2. Dane_P"/>
      <sheetName val="3. Htr,ve_P"/>
      <sheetName val="4. Qtr,ve, Qsol, int_P"/>
      <sheetName val="5. Q H, nd_P"/>
      <sheetName val="6. QH_P"/>
      <sheetName val="7. QW_P"/>
      <sheetName val="8. Zbiorcze_P"/>
      <sheetName val="Efekt ekologiczny"/>
      <sheetName val="NPV-IRR"/>
      <sheetName val="Pożyczka"/>
      <sheetName val="B2-3b"/>
      <sheetName val="Dane klimatyczne B-B"/>
      <sheetName val="Ustawa 17-03-2009"/>
      <sheetName val="Obliczenia"/>
      <sheetName val="Brudnopis"/>
    </sheetNames>
    <sheetDataSet>
      <sheetData sheetId="47">
        <row r="50">
          <cell r="C50" t="str">
            <v>Bez przerw</v>
          </cell>
          <cell r="I50">
            <v>7</v>
          </cell>
        </row>
        <row r="51">
          <cell r="C51">
            <v>4</v>
          </cell>
          <cell r="I51">
            <v>5</v>
          </cell>
        </row>
        <row r="52">
          <cell r="C52">
            <v>8</v>
          </cell>
        </row>
        <row r="53">
          <cell r="C53">
            <v>12</v>
          </cell>
        </row>
        <row r="54">
          <cell r="C54">
            <v>16</v>
          </cell>
        </row>
      </sheetData>
      <sheetData sheetId="49">
        <row r="6">
          <cell r="D6" t="str">
            <v>Dom jednorodzinny</v>
          </cell>
          <cell r="F6" t="str">
            <v>Pojedyńcza szyba</v>
          </cell>
          <cell r="H6" t="str">
            <v>bardzo lekka</v>
          </cell>
          <cell r="J6">
            <v>0.3</v>
          </cell>
          <cell r="L6" t="str">
            <v>I</v>
          </cell>
        </row>
        <row r="7">
          <cell r="D7" t="str">
            <v>Dom wielorodzinny</v>
          </cell>
          <cell r="F7" t="str">
            <v>Podwójna szyba</v>
          </cell>
          <cell r="H7" t="str">
            <v>lekka</v>
          </cell>
          <cell r="J7">
            <v>0.5</v>
          </cell>
          <cell r="L7" t="str">
            <v>II</v>
          </cell>
        </row>
        <row r="8">
          <cell r="D8" t="str">
            <v>Szkoły</v>
          </cell>
          <cell r="F8" t="str">
            <v>Podwójna szyba z powłoką selektywną</v>
          </cell>
          <cell r="H8" t="str">
            <v>średnia</v>
          </cell>
          <cell r="J8">
            <v>1</v>
          </cell>
          <cell r="L8" t="str">
            <v>III</v>
          </cell>
        </row>
        <row r="9">
          <cell r="D9" t="str">
            <v>Urzędy, biurowce</v>
          </cell>
          <cell r="F9" t="str">
            <v>Potrójna szyba</v>
          </cell>
          <cell r="H9" t="str">
            <v>ciężka </v>
          </cell>
          <cell r="J9">
            <v>2</v>
          </cell>
          <cell r="L9" t="str">
            <v>IV</v>
          </cell>
        </row>
        <row r="10">
          <cell r="F10" t="str">
            <v>Potrójna szyba z dwiema powłokami selektywnymi</v>
          </cell>
          <cell r="H10" t="str">
            <v>bardzo ciężka</v>
          </cell>
          <cell r="L10" t="str">
            <v>V</v>
          </cell>
        </row>
        <row r="11">
          <cell r="F11" t="str">
            <v>Okna podwójne</v>
          </cell>
          <cell r="H11" t="str">
            <v>inna</v>
          </cell>
        </row>
        <row r="18">
          <cell r="D18" t="str">
            <v>TAK, są stosowane</v>
          </cell>
          <cell r="F18" t="str">
            <v>Budynki na otwartej przestrzeni lub wysokie i wysokościowe w centrach miast</v>
          </cell>
          <cell r="J18" t="str">
            <v>w oparciu o krotność wymian</v>
          </cell>
        </row>
        <row r="19">
          <cell r="D19" t="str">
            <v>NIE, nie są stosowane</v>
          </cell>
          <cell r="F19" t="str">
            <v>Mieszkanie jw., zacienienie 1/2 okien przez  loggie / balkon sąsiedniego mieszkania</v>
          </cell>
          <cell r="J19" t="str">
            <v>w oparciu o krotność wymian, bez infiltracji</v>
          </cell>
        </row>
        <row r="20">
          <cell r="F20" t="str">
            <v>Budynki w miastach w otoczeniu budynków o zbliżonej wysokości</v>
          </cell>
        </row>
        <row r="21">
          <cell r="F21" t="str">
            <v>Budynki niskie i średniowysokie w centrach miast</v>
          </cell>
        </row>
        <row r="28">
          <cell r="G28" t="str">
            <v>TAK</v>
          </cell>
          <cell r="K28" t="str">
            <v>naturalna</v>
          </cell>
          <cell r="M28" t="str">
            <v>całkowite</v>
          </cell>
        </row>
        <row r="29">
          <cell r="G29" t="str">
            <v>NIE</v>
          </cell>
          <cell r="K29" t="str">
            <v>mechaniczna</v>
          </cell>
          <cell r="M29" t="str">
            <v>częściowe</v>
          </cell>
        </row>
        <row r="30">
          <cell r="M30" t="str">
            <v>brak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a. Ankietyzacja"/>
      <sheetName val="1b. Uzupełnienie"/>
      <sheetName val="2a. Moc i energia"/>
      <sheetName val="2b. Sprawności"/>
      <sheetName val="2c. Termoizolacja"/>
      <sheetName val="2d. cwu"/>
      <sheetName val="2e. Energia z solarów"/>
      <sheetName val="2f. Cechy paliw"/>
      <sheetName val="2g. Wskaźniki unosu"/>
      <sheetName val="3. Przedsięwzięcia"/>
      <sheetName val="Montaż"/>
      <sheetName val="AT-E"/>
      <sheetName val="Efekty"/>
      <sheetName val="Lista"/>
      <sheetName val="Arkusz3"/>
      <sheetName val="Arkusz4"/>
    </sheetNames>
    <sheetDataSet>
      <sheetData sheetId="13">
        <row r="5">
          <cell r="F5" t="str">
            <v>Wymiana kotła węglowego na nowy węglowy oraz wymiana okien i ocieplenie ścian</v>
          </cell>
          <cell r="G5" t="str">
            <v>W-OS-W</v>
          </cell>
        </row>
        <row r="6">
          <cell r="F6" t="str">
            <v>Wymiana kotła węglowego na nowy węglowy oraz wymiana okien, ocieplenie ścian i dachu</v>
          </cell>
          <cell r="G6" t="str">
            <v>W-OSD-W</v>
          </cell>
        </row>
        <row r="7">
          <cell r="F7" t="str">
            <v>Wymiana kotła węglowego na nowy węglowy oraz ocieplenie ścian i dachu</v>
          </cell>
          <cell r="G7" t="str">
            <v>W-SD-W</v>
          </cell>
        </row>
        <row r="8">
          <cell r="F8" t="str">
            <v>Wymiana kotła węglowego na nowy węglowy oraz ocieplenie ścian</v>
          </cell>
          <cell r="G8" t="str">
            <v>W-S-W</v>
          </cell>
        </row>
        <row r="9">
          <cell r="F9" t="str">
            <v>Wymiana kotła węglowego na nowy węglowy oraz ocieplenie dachu</v>
          </cell>
          <cell r="G9" t="str">
            <v>W-D-W</v>
          </cell>
        </row>
        <row r="10">
          <cell r="F10" t="str">
            <v>Wymiana kotła węglowego na nowy węglowy</v>
          </cell>
          <cell r="G10" t="str">
            <v>W-W</v>
          </cell>
        </row>
        <row r="11">
          <cell r="F11" t="str">
            <v>Wymiana kotła węglowego na nowy gazowy oraz wymiana okien i ocieplenie ścian</v>
          </cell>
          <cell r="G11" t="str">
            <v>W-OS-G</v>
          </cell>
        </row>
        <row r="12">
          <cell r="F12" t="str">
            <v>Wymiana kotła węglowego na nowy gazowy oraz ocieplenie ścian i dachu</v>
          </cell>
          <cell r="G12" t="str">
            <v>W-SD-G</v>
          </cell>
        </row>
        <row r="13">
          <cell r="F13" t="str">
            <v>Wymiana kotła węglowego na nowy gazowy oraz ocieplenie ścian</v>
          </cell>
          <cell r="G13" t="str">
            <v>W-S-G</v>
          </cell>
        </row>
        <row r="14">
          <cell r="F14" t="str">
            <v>Wymiana kotła węglowego na nowy gazowy oraz ocieplenie dachu</v>
          </cell>
          <cell r="G14" t="str">
            <v>W-D-G</v>
          </cell>
        </row>
        <row r="15">
          <cell r="F15" t="str">
            <v>Wymiana kotła węglowego na nowy gazowy</v>
          </cell>
          <cell r="G15" t="str">
            <v>W-G</v>
          </cell>
        </row>
        <row r="16">
          <cell r="F16" t="str">
            <v>Wymiana kotła gazowego na nowy gazowy oraz ocieplenie ścian i dachu</v>
          </cell>
          <cell r="G16" t="str">
            <v>G-SD-G</v>
          </cell>
        </row>
        <row r="17">
          <cell r="F17" t="str">
            <v>Wymiana kotła gazowego na nowy gazowy oraz ocieplenie dachu</v>
          </cell>
          <cell r="G17" t="str">
            <v>G-D-G</v>
          </cell>
        </row>
        <row r="18">
          <cell r="F18" t="str">
            <v>Wymiana kotła gazowego na nowy gazowy</v>
          </cell>
          <cell r="G18" t="str">
            <v>G-G</v>
          </cell>
        </row>
        <row r="19">
          <cell r="F19" t="str">
            <v>Likwidacja kotła węglowego na rzecz podłączenia do sieci ciepłowniczej</v>
          </cell>
          <cell r="G19" t="str">
            <v>W-C</v>
          </cell>
        </row>
        <row r="20">
          <cell r="F20" t="str">
            <v>Likwidacja kotła gazowego na rzecz podłączenia do sieci ciepłowniczej oraz ocieplenie ścian i dachu</v>
          </cell>
          <cell r="G20" t="str">
            <v>G-SD-C</v>
          </cell>
        </row>
        <row r="21">
          <cell r="F21" t="str">
            <v>Likwidacja kotła gazowego na rzecz podłączenia do sieci ciepłowniczej</v>
          </cell>
          <cell r="G21" t="str">
            <v>G-C</v>
          </cell>
        </row>
        <row r="22">
          <cell r="F22" t="str">
            <v>Wymiana kotła węglowego na nowy biomasowy oraz ocieplenie dachu</v>
          </cell>
          <cell r="G22" t="str">
            <v>W-D-B</v>
          </cell>
        </row>
        <row r="23">
          <cell r="F23" t="str">
            <v>Wymiana kotła biomasowego na nowy gazowy oraz ocieplenie dachu</v>
          </cell>
          <cell r="G23" t="str">
            <v>B-D-G</v>
          </cell>
        </row>
        <row r="24">
          <cell r="F24" t="str">
            <v>Wymiana kotła biomasowego na nowy gazowy</v>
          </cell>
          <cell r="G24" t="str">
            <v>B-G</v>
          </cell>
        </row>
        <row r="25">
          <cell r="F25" t="str">
            <v>Wymiana okien (istniejący kocioł węglowy)</v>
          </cell>
          <cell r="G25" t="str">
            <v>W-O</v>
          </cell>
        </row>
        <row r="26">
          <cell r="F26" t="str">
            <v>Ocieplenie ścian (istniejący kocioł węglowy)</v>
          </cell>
          <cell r="G26" t="str">
            <v>W-S</v>
          </cell>
        </row>
        <row r="27">
          <cell r="F27" t="str">
            <v>Ocieplenie dachu (istniejący kocioł węglowy)</v>
          </cell>
          <cell r="G27" t="str">
            <v>W-D</v>
          </cell>
        </row>
        <row r="28">
          <cell r="F28" t="str">
            <v>Wymiana okien (istniejący kocioł gazowy)</v>
          </cell>
          <cell r="G28" t="str">
            <v>G-O</v>
          </cell>
        </row>
        <row r="29">
          <cell r="F29" t="str">
            <v>Wymiana okien i ocieplenie ścian (istniejący kocioł gazowy)</v>
          </cell>
          <cell r="G29" t="str">
            <v>G-OS</v>
          </cell>
        </row>
        <row r="30">
          <cell r="F30" t="str">
            <v>Ocieplenie ścian i dachu (istniejący kocioł gazowy)</v>
          </cell>
          <cell r="G30" t="str">
            <v>G-SD</v>
          </cell>
        </row>
        <row r="31">
          <cell r="F31" t="str">
            <v>Ocieplenie dachu (istniejący kocioł gazowy)</v>
          </cell>
          <cell r="G31" t="str">
            <v>G-D</v>
          </cell>
        </row>
        <row r="32">
          <cell r="F32" t="str">
            <v>Zastąpienie kotła gazowego pompą ciepła</v>
          </cell>
          <cell r="G32" t="str">
            <v>G-PC</v>
          </cell>
        </row>
        <row r="33">
          <cell r="F33" t="str">
            <v>Montaż instalacji solarnej przy istniejącym kotle gazowym</v>
          </cell>
          <cell r="G33" t="str">
            <v>G-SOL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_tyt"/>
      <sheetName val="Arkusz1"/>
      <sheetName val="WO_WE"/>
      <sheetName val="WU"/>
      <sheetName val="WU_Prąd"/>
      <sheetName val="Założenia"/>
      <sheetName val="1a. BW_Ankiety"/>
      <sheetName val="1ab. BW_SM_Ankiety"/>
      <sheetName val="1abb. BW_SM_Analiza"/>
      <sheetName val="1ac. BW_BK_Ankiety"/>
      <sheetName val="1ad. BW_WMK_Ankiety"/>
      <sheetName val="1ae. BW_WM_Ankiety"/>
      <sheetName val="2a. BU_BK_Ankiety"/>
      <sheetName val="4a. PP_Ankiety"/>
      <sheetName val="3a. UP_Ankiety"/>
      <sheetName val="3b. UP_Analiza"/>
      <sheetName val="5a. BJ_Ankiety"/>
      <sheetName val="6a. O_Ankieta"/>
      <sheetName val="6b. O_Analiza"/>
      <sheetName val="1acc. BW_BK_Analiza"/>
      <sheetName val="1add. BW_WMK_Analiza"/>
      <sheetName val="1aee. BW_WM_Analiza"/>
      <sheetName val="5ab. BJ_Analiza"/>
      <sheetName val="2ab. BU_BK_Analiza"/>
      <sheetName val="Dane dostawców"/>
      <sheetName val="WIE_RB"/>
      <sheetName val="Lista"/>
      <sheetName val="Arkusz3"/>
      <sheetName val="Transport prywatny"/>
      <sheetName val="Dane - Transport"/>
      <sheetName val="Obliczenia"/>
      <sheetName val="ICO2_2013"/>
      <sheetName val="IMWh_2013"/>
    </sheetNames>
    <sheetDataSet>
      <sheetData sheetId="26">
        <row r="3">
          <cell r="B3" t="str">
            <v>Tak</v>
          </cell>
        </row>
        <row r="4">
          <cell r="B4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42@onet.pl" TargetMode="External" /><Relationship Id="rId2" Type="http://schemas.openxmlformats.org/officeDocument/2006/relationships/hyperlink" Target="mailto:rosh@wp.pl" TargetMode="External" /><Relationship Id="rId3" Type="http://schemas.openxmlformats.org/officeDocument/2006/relationships/hyperlink" Target="mailto:biuro@klimosz.pl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p.bakow@wp.p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olde@polde.pl" TargetMode="External" /><Relationship Id="rId2" Type="http://schemas.openxmlformats.org/officeDocument/2006/relationships/hyperlink" Target="mailto:maro@worki.com.pl" TargetMode="External" /><Relationship Id="rId3" Type="http://schemas.openxmlformats.org/officeDocument/2006/relationships/hyperlink" Target="mailto:biuro@kts-sp.p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55"/>
  <sheetViews>
    <sheetView tabSelected="1" view="pageBreakPreview" zoomScale="115" zoomScaleSheetLayoutView="115" zoomScalePageLayoutView="0" workbookViewId="0" topLeftCell="A1">
      <pane xSplit="1" ySplit="6" topLeftCell="BM4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50" sqref="F50"/>
    </sheetView>
  </sheetViews>
  <sheetFormatPr defaultColWidth="9.140625" defaultRowHeight="12.75"/>
  <cols>
    <col min="1" max="1" width="5.8515625" style="1" customWidth="1"/>
    <col min="2" max="2" width="39.140625" style="1" customWidth="1"/>
    <col min="3" max="3" width="25.140625" style="1" customWidth="1"/>
    <col min="4" max="4" width="15.57421875" style="1" customWidth="1"/>
    <col min="5" max="5" width="12.8515625" style="1" customWidth="1"/>
    <col min="6" max="6" width="28.7109375" style="1" customWidth="1"/>
    <col min="7" max="7" width="8.28125" style="1" customWidth="1"/>
    <col min="8" max="8" width="6.57421875" style="1" customWidth="1"/>
    <col min="9" max="9" width="13.421875" style="1" customWidth="1"/>
    <col min="10" max="10" width="10.8515625" style="1" bestFit="1" customWidth="1"/>
    <col min="11" max="11" width="10.00390625" style="1" bestFit="1" customWidth="1"/>
    <col min="12" max="12" width="6.7109375" style="1" customWidth="1"/>
    <col min="13" max="13" width="9.140625" style="1" customWidth="1"/>
    <col min="14" max="14" width="8.421875" style="1" bestFit="1" customWidth="1"/>
    <col min="15" max="15" width="9.8515625" style="1" bestFit="1" customWidth="1"/>
    <col min="16" max="16" width="8.57421875" style="1" bestFit="1" customWidth="1"/>
    <col min="17" max="17" width="7.8515625" style="1" customWidth="1"/>
    <col min="18" max="18" width="8.8515625" style="1" bestFit="1" customWidth="1"/>
    <col min="19" max="19" width="9.57421875" style="1" customWidth="1"/>
    <col min="20" max="20" width="8.8515625" style="1" customWidth="1"/>
    <col min="21" max="22" width="8.140625" style="1" customWidth="1"/>
    <col min="23" max="23" width="8.140625" style="60" customWidth="1"/>
    <col min="24" max="24" width="10.28125" style="1" bestFit="1" customWidth="1"/>
    <col min="25" max="25" width="10.28125" style="60" customWidth="1"/>
    <col min="26" max="26" width="10.421875" style="1" customWidth="1"/>
    <col min="27" max="27" width="9.57421875" style="1" customWidth="1"/>
    <col min="28" max="28" width="9.421875" style="1" customWidth="1"/>
    <col min="29" max="29" width="8.57421875" style="1" customWidth="1"/>
    <col min="30" max="30" width="8.8515625" style="1" customWidth="1"/>
    <col min="31" max="31" width="9.421875" style="1" customWidth="1"/>
    <col min="32" max="34" width="6.00390625" style="1" customWidth="1"/>
    <col min="35" max="35" width="8.7109375" style="1" hidden="1" customWidth="1"/>
    <col min="36" max="36" width="12.00390625" style="1" hidden="1" customWidth="1"/>
    <col min="37" max="38" width="4.7109375" style="1" hidden="1" customWidth="1"/>
    <col min="39" max="39" width="5.421875" style="1" hidden="1" customWidth="1"/>
    <col min="40" max="40" width="6.00390625" style="1" hidden="1" customWidth="1"/>
    <col min="41" max="41" width="7.00390625" style="1" hidden="1" customWidth="1"/>
    <col min="42" max="42" width="12.00390625" style="1" hidden="1" customWidth="1"/>
    <col min="43" max="48" width="8.7109375" style="1" hidden="1" customWidth="1"/>
    <col min="49" max="49" width="10.8515625" style="1" hidden="1" customWidth="1"/>
    <col min="50" max="61" width="8.7109375" style="1" hidden="1" customWidth="1"/>
    <col min="62" max="62" width="9.57421875" style="1" hidden="1" customWidth="1"/>
    <col min="63" max="64" width="8.7109375" style="1" hidden="1" customWidth="1"/>
    <col min="65" max="121" width="8.7109375" style="3" customWidth="1"/>
    <col min="122" max="122" width="9.7109375" style="3" customWidth="1"/>
    <col min="123" max="123" width="13.7109375" style="1" customWidth="1"/>
    <col min="124" max="135" width="8.7109375" style="1" customWidth="1"/>
    <col min="136" max="16384" width="9.140625" style="1" customWidth="1"/>
  </cols>
  <sheetData>
    <row r="1" spans="1:135" ht="18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</row>
    <row r="2" ht="13.5">
      <c r="B2" s="15" t="s">
        <v>213</v>
      </c>
    </row>
    <row r="4" spans="1:135" ht="16.5" customHeight="1">
      <c r="A4" s="76" t="s">
        <v>1</v>
      </c>
      <c r="B4" s="88" t="s">
        <v>2</v>
      </c>
      <c r="C4" s="89"/>
      <c r="D4" s="79" t="s">
        <v>3</v>
      </c>
      <c r="E4" s="80"/>
      <c r="F4" s="93" t="s">
        <v>53</v>
      </c>
      <c r="G4" s="94"/>
      <c r="H4" s="94"/>
      <c r="I4" s="94"/>
      <c r="J4" s="94"/>
      <c r="K4" s="94"/>
      <c r="L4" s="79" t="s">
        <v>6</v>
      </c>
      <c r="M4" s="80"/>
      <c r="N4" s="80"/>
      <c r="O4" s="79" t="s">
        <v>7</v>
      </c>
      <c r="P4" s="80"/>
      <c r="Q4" s="81"/>
      <c r="R4" s="79" t="s">
        <v>8</v>
      </c>
      <c r="S4" s="80"/>
      <c r="T4" s="80"/>
      <c r="U4" s="80"/>
      <c r="V4" s="80"/>
      <c r="W4" s="80"/>
      <c r="X4" s="80"/>
      <c r="Y4" s="90" t="s">
        <v>117</v>
      </c>
      <c r="Z4" s="79" t="s">
        <v>9</v>
      </c>
      <c r="AA4" s="80"/>
      <c r="AB4" s="80"/>
      <c r="AC4" s="80"/>
      <c r="AD4" s="81"/>
      <c r="AE4" s="79" t="s">
        <v>54</v>
      </c>
      <c r="AF4" s="80"/>
      <c r="AG4" s="80"/>
      <c r="AH4" s="85"/>
      <c r="AI4" s="79" t="s">
        <v>55</v>
      </c>
      <c r="AJ4" s="80"/>
      <c r="AK4" s="80"/>
      <c r="AL4" s="80"/>
      <c r="AM4" s="80"/>
      <c r="AN4" s="80"/>
      <c r="AO4" s="80"/>
      <c r="AP4" s="80"/>
      <c r="AQ4" s="80"/>
      <c r="AR4" s="8"/>
      <c r="AS4" s="75" t="s">
        <v>6</v>
      </c>
      <c r="AT4" s="75"/>
      <c r="AU4" s="75"/>
      <c r="AV4" s="75"/>
      <c r="AW4" s="79" t="s">
        <v>56</v>
      </c>
      <c r="AX4" s="81"/>
      <c r="AY4" s="79" t="s">
        <v>8</v>
      </c>
      <c r="AZ4" s="80"/>
      <c r="BA4" s="80"/>
      <c r="BB4" s="80"/>
      <c r="BC4" s="80"/>
      <c r="BD4" s="81"/>
      <c r="BE4" s="79" t="s">
        <v>9</v>
      </c>
      <c r="BF4" s="80"/>
      <c r="BG4" s="80"/>
      <c r="BH4" s="80"/>
      <c r="BI4" s="81"/>
      <c r="BJ4" s="79" t="s">
        <v>54</v>
      </c>
      <c r="BK4" s="80"/>
      <c r="BL4" s="82"/>
      <c r="BM4" s="79" t="s">
        <v>129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1"/>
      <c r="CP4" s="79" t="s">
        <v>181</v>
      </c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1"/>
      <c r="DT4" s="79" t="s">
        <v>159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</row>
    <row r="5" spans="1:135" ht="28.5" customHeight="1">
      <c r="A5" s="87"/>
      <c r="B5" s="83" t="s">
        <v>57</v>
      </c>
      <c r="C5" s="83" t="s">
        <v>58</v>
      </c>
      <c r="D5" s="76" t="s">
        <v>60</v>
      </c>
      <c r="E5" s="76" t="s">
        <v>59</v>
      </c>
      <c r="F5" s="75" t="s">
        <v>11</v>
      </c>
      <c r="G5" s="76" t="s">
        <v>112</v>
      </c>
      <c r="H5" s="76" t="s">
        <v>110</v>
      </c>
      <c r="I5" s="76" t="s">
        <v>61</v>
      </c>
      <c r="J5" s="76" t="s">
        <v>231</v>
      </c>
      <c r="K5" s="76" t="s">
        <v>232</v>
      </c>
      <c r="L5" s="76" t="s">
        <v>16</v>
      </c>
      <c r="M5" s="76" t="s">
        <v>17</v>
      </c>
      <c r="N5" s="76" t="s">
        <v>18</v>
      </c>
      <c r="O5" s="76" t="s">
        <v>20</v>
      </c>
      <c r="P5" s="76" t="s">
        <v>21</v>
      </c>
      <c r="Q5" s="76" t="s">
        <v>114</v>
      </c>
      <c r="R5" s="76" t="s">
        <v>22</v>
      </c>
      <c r="S5" s="76" t="s">
        <v>23</v>
      </c>
      <c r="T5" s="76" t="s">
        <v>24</v>
      </c>
      <c r="U5" s="76" t="s">
        <v>25</v>
      </c>
      <c r="V5" s="76" t="s">
        <v>63</v>
      </c>
      <c r="W5" s="90" t="s">
        <v>115</v>
      </c>
      <c r="X5" s="76" t="s">
        <v>116</v>
      </c>
      <c r="Y5" s="92"/>
      <c r="Z5" s="76" t="s">
        <v>64</v>
      </c>
      <c r="AA5" s="76" t="s">
        <v>27</v>
      </c>
      <c r="AB5" s="76" t="s">
        <v>28</v>
      </c>
      <c r="AC5" s="76" t="s">
        <v>127</v>
      </c>
      <c r="AD5" s="76" t="s">
        <v>29</v>
      </c>
      <c r="AE5" s="76" t="s">
        <v>30</v>
      </c>
      <c r="AF5" s="76" t="s">
        <v>31</v>
      </c>
      <c r="AG5" s="76" t="s">
        <v>66</v>
      </c>
      <c r="AH5" s="76" t="s">
        <v>32</v>
      </c>
      <c r="AI5" s="76" t="s">
        <v>67</v>
      </c>
      <c r="AJ5" s="9" t="s">
        <v>68</v>
      </c>
      <c r="AK5" s="79" t="s">
        <v>69</v>
      </c>
      <c r="AL5" s="81"/>
      <c r="AM5" s="75" t="s">
        <v>70</v>
      </c>
      <c r="AN5" s="75"/>
      <c r="AO5" s="76" t="s">
        <v>71</v>
      </c>
      <c r="AP5" s="76" t="s">
        <v>231</v>
      </c>
      <c r="AQ5" s="76" t="s">
        <v>232</v>
      </c>
      <c r="AR5" s="76" t="s">
        <v>72</v>
      </c>
      <c r="AS5" s="76" t="s">
        <v>16</v>
      </c>
      <c r="AT5" s="76" t="s">
        <v>17</v>
      </c>
      <c r="AU5" s="76" t="s">
        <v>18</v>
      </c>
      <c r="AV5" s="76" t="s">
        <v>19</v>
      </c>
      <c r="AW5" s="76" t="s">
        <v>20</v>
      </c>
      <c r="AX5" s="76" t="s">
        <v>21</v>
      </c>
      <c r="AY5" s="76" t="s">
        <v>22</v>
      </c>
      <c r="AZ5" s="76" t="s">
        <v>62</v>
      </c>
      <c r="BA5" s="76" t="s">
        <v>24</v>
      </c>
      <c r="BB5" s="76" t="s">
        <v>25</v>
      </c>
      <c r="BC5" s="76" t="s">
        <v>32</v>
      </c>
      <c r="BD5" s="76" t="s">
        <v>19</v>
      </c>
      <c r="BE5" s="76" t="s">
        <v>64</v>
      </c>
      <c r="BF5" s="76" t="s">
        <v>27</v>
      </c>
      <c r="BG5" s="76" t="s">
        <v>28</v>
      </c>
      <c r="BH5" s="76" t="s">
        <v>65</v>
      </c>
      <c r="BI5" s="76" t="s">
        <v>29</v>
      </c>
      <c r="BJ5" s="76" t="s">
        <v>30</v>
      </c>
      <c r="BK5" s="76" t="s">
        <v>31</v>
      </c>
      <c r="BL5" s="76" t="s">
        <v>66</v>
      </c>
      <c r="BM5" s="79" t="s">
        <v>128</v>
      </c>
      <c r="BN5" s="80"/>
      <c r="BO5" s="80"/>
      <c r="BP5" s="80"/>
      <c r="BQ5" s="79" t="s">
        <v>130</v>
      </c>
      <c r="BR5" s="80"/>
      <c r="BS5" s="80"/>
      <c r="BT5" s="81"/>
      <c r="BU5" s="79" t="s">
        <v>131</v>
      </c>
      <c r="BV5" s="80"/>
      <c r="BW5" s="80"/>
      <c r="BX5" s="81"/>
      <c r="BY5" s="79" t="s">
        <v>132</v>
      </c>
      <c r="BZ5" s="80"/>
      <c r="CA5" s="80"/>
      <c r="CB5" s="81"/>
      <c r="CC5" s="75" t="s">
        <v>133</v>
      </c>
      <c r="CD5" s="75"/>
      <c r="CE5" s="75"/>
      <c r="CF5" s="75"/>
      <c r="CG5" s="75" t="s">
        <v>134</v>
      </c>
      <c r="CH5" s="75"/>
      <c r="CI5" s="75"/>
      <c r="CJ5" s="75"/>
      <c r="CK5" s="79" t="s">
        <v>142</v>
      </c>
      <c r="CL5" s="80"/>
      <c r="CM5" s="80"/>
      <c r="CN5" s="80"/>
      <c r="CO5" s="81"/>
      <c r="CP5" s="79" t="s">
        <v>136</v>
      </c>
      <c r="CQ5" s="80"/>
      <c r="CR5" s="80"/>
      <c r="CS5" s="80"/>
      <c r="CT5" s="79" t="s">
        <v>137</v>
      </c>
      <c r="CU5" s="80"/>
      <c r="CV5" s="80"/>
      <c r="CW5" s="81"/>
      <c r="CX5" s="79" t="s">
        <v>138</v>
      </c>
      <c r="CY5" s="80"/>
      <c r="CZ5" s="80"/>
      <c r="DA5" s="81"/>
      <c r="DB5" s="79" t="s">
        <v>139</v>
      </c>
      <c r="DC5" s="80"/>
      <c r="DD5" s="80"/>
      <c r="DE5" s="81"/>
      <c r="DF5" s="75" t="s">
        <v>140</v>
      </c>
      <c r="DG5" s="75"/>
      <c r="DH5" s="75"/>
      <c r="DI5" s="75"/>
      <c r="DJ5" s="75" t="s">
        <v>141</v>
      </c>
      <c r="DK5" s="75"/>
      <c r="DL5" s="75"/>
      <c r="DM5" s="75"/>
      <c r="DN5" s="79" t="s">
        <v>135</v>
      </c>
      <c r="DO5" s="80"/>
      <c r="DP5" s="80"/>
      <c r="DQ5" s="80"/>
      <c r="DR5" s="80"/>
      <c r="DS5" s="76" t="s">
        <v>19</v>
      </c>
      <c r="DT5" s="79" t="s">
        <v>158</v>
      </c>
      <c r="DU5" s="80"/>
      <c r="DV5" s="80"/>
      <c r="DW5" s="80"/>
      <c r="DX5" s="75" t="s">
        <v>162</v>
      </c>
      <c r="DY5" s="75" t="s">
        <v>163</v>
      </c>
      <c r="DZ5" s="76" t="s">
        <v>160</v>
      </c>
      <c r="EA5" s="76" t="s">
        <v>161</v>
      </c>
      <c r="EB5" s="76" t="s">
        <v>164</v>
      </c>
      <c r="EC5" s="76" t="s">
        <v>165</v>
      </c>
      <c r="ED5" s="76" t="s">
        <v>167</v>
      </c>
      <c r="EE5" s="76" t="s">
        <v>166</v>
      </c>
    </row>
    <row r="6" spans="1:135" ht="44.25" customHeight="1">
      <c r="A6" s="77"/>
      <c r="B6" s="84"/>
      <c r="C6" s="84"/>
      <c r="D6" s="77"/>
      <c r="E6" s="77"/>
      <c r="F6" s="75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91"/>
      <c r="X6" s="77"/>
      <c r="Y6" s="91"/>
      <c r="Z6" s="77"/>
      <c r="AA6" s="77"/>
      <c r="AB6" s="77"/>
      <c r="AC6" s="77"/>
      <c r="AD6" s="77"/>
      <c r="AE6" s="77"/>
      <c r="AF6" s="77"/>
      <c r="AG6" s="78"/>
      <c r="AH6" s="78"/>
      <c r="AI6" s="77"/>
      <c r="AJ6" s="7" t="s">
        <v>75</v>
      </c>
      <c r="AK6" s="9" t="s">
        <v>76</v>
      </c>
      <c r="AL6" s="9" t="s">
        <v>77</v>
      </c>
      <c r="AM6" s="9" t="s">
        <v>73</v>
      </c>
      <c r="AN6" s="9" t="s">
        <v>74</v>
      </c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8"/>
      <c r="BM6" s="11">
        <v>2011</v>
      </c>
      <c r="BN6" s="11">
        <v>2012</v>
      </c>
      <c r="BO6" s="11">
        <v>2013</v>
      </c>
      <c r="BP6" s="11">
        <v>2014</v>
      </c>
      <c r="BQ6" s="11">
        <v>2011</v>
      </c>
      <c r="BR6" s="11">
        <v>2012</v>
      </c>
      <c r="BS6" s="11">
        <v>2013</v>
      </c>
      <c r="BT6" s="11">
        <v>2014</v>
      </c>
      <c r="BU6" s="11">
        <v>2011</v>
      </c>
      <c r="BV6" s="11">
        <v>2012</v>
      </c>
      <c r="BW6" s="11">
        <v>2013</v>
      </c>
      <c r="BX6" s="11">
        <v>2014</v>
      </c>
      <c r="BY6" s="11">
        <v>2011</v>
      </c>
      <c r="BZ6" s="11">
        <v>2012</v>
      </c>
      <c r="CA6" s="11">
        <v>2013</v>
      </c>
      <c r="CB6" s="11">
        <v>2014</v>
      </c>
      <c r="CC6" s="11">
        <v>2011</v>
      </c>
      <c r="CD6" s="11">
        <v>2012</v>
      </c>
      <c r="CE6" s="11">
        <v>2013</v>
      </c>
      <c r="CF6" s="11">
        <v>2014</v>
      </c>
      <c r="CG6" s="11">
        <v>2011</v>
      </c>
      <c r="CH6" s="11">
        <v>2012</v>
      </c>
      <c r="CI6" s="11">
        <v>2013</v>
      </c>
      <c r="CJ6" s="11">
        <v>2014</v>
      </c>
      <c r="CK6" s="11">
        <v>2011</v>
      </c>
      <c r="CL6" s="11">
        <v>2012</v>
      </c>
      <c r="CM6" s="11">
        <v>2013</v>
      </c>
      <c r="CN6" s="63">
        <v>2014</v>
      </c>
      <c r="CO6" s="63" t="s">
        <v>220</v>
      </c>
      <c r="CP6" s="11">
        <v>2011</v>
      </c>
      <c r="CQ6" s="11">
        <v>2012</v>
      </c>
      <c r="CR6" s="11">
        <v>2013</v>
      </c>
      <c r="CS6" s="11">
        <v>2014</v>
      </c>
      <c r="CT6" s="11">
        <v>2011</v>
      </c>
      <c r="CU6" s="11">
        <v>2012</v>
      </c>
      <c r="CV6" s="11">
        <v>2013</v>
      </c>
      <c r="CW6" s="11">
        <v>2014</v>
      </c>
      <c r="CX6" s="11">
        <v>2011</v>
      </c>
      <c r="CY6" s="11">
        <v>2012</v>
      </c>
      <c r="CZ6" s="11">
        <v>2013</v>
      </c>
      <c r="DA6" s="11">
        <v>2014</v>
      </c>
      <c r="DB6" s="11">
        <v>2011</v>
      </c>
      <c r="DC6" s="11">
        <v>2012</v>
      </c>
      <c r="DD6" s="11">
        <v>2013</v>
      </c>
      <c r="DE6" s="11">
        <v>2014</v>
      </c>
      <c r="DF6" s="11">
        <v>2011</v>
      </c>
      <c r="DG6" s="11">
        <v>2012</v>
      </c>
      <c r="DH6" s="11">
        <v>2013</v>
      </c>
      <c r="DI6" s="11">
        <v>2014</v>
      </c>
      <c r="DJ6" s="11">
        <v>2011</v>
      </c>
      <c r="DK6" s="11">
        <v>2012</v>
      </c>
      <c r="DL6" s="11">
        <v>2013</v>
      </c>
      <c r="DM6" s="11">
        <v>2014</v>
      </c>
      <c r="DN6" s="11">
        <v>2011</v>
      </c>
      <c r="DO6" s="11">
        <v>2012</v>
      </c>
      <c r="DP6" s="11">
        <v>2013</v>
      </c>
      <c r="DQ6" s="63">
        <v>2014</v>
      </c>
      <c r="DR6" s="63" t="s">
        <v>297</v>
      </c>
      <c r="DS6" s="77"/>
      <c r="DT6" s="16" t="s">
        <v>155</v>
      </c>
      <c r="DU6" s="9" t="s">
        <v>156</v>
      </c>
      <c r="DV6" s="9" t="s">
        <v>157</v>
      </c>
      <c r="DW6" s="9" t="s">
        <v>32</v>
      </c>
      <c r="DX6" s="75"/>
      <c r="DY6" s="75"/>
      <c r="DZ6" s="77"/>
      <c r="EA6" s="77"/>
      <c r="EB6" s="77"/>
      <c r="EC6" s="77"/>
      <c r="ED6" s="77"/>
      <c r="EE6" s="77"/>
    </row>
    <row r="7" spans="1:135" ht="15.75" customHeight="1">
      <c r="A7" s="10">
        <v>1</v>
      </c>
      <c r="B7" s="17" t="s">
        <v>108</v>
      </c>
      <c r="C7" s="17" t="s">
        <v>124</v>
      </c>
      <c r="D7" s="18" t="s">
        <v>109</v>
      </c>
      <c r="E7" s="19">
        <v>338570257</v>
      </c>
      <c r="F7" s="18" t="s">
        <v>111</v>
      </c>
      <c r="G7" s="18">
        <v>1960</v>
      </c>
      <c r="H7" s="18">
        <v>7</v>
      </c>
      <c r="I7" s="18" t="s">
        <v>113</v>
      </c>
      <c r="J7" s="20">
        <v>84.51</v>
      </c>
      <c r="K7" s="20">
        <v>300</v>
      </c>
      <c r="L7" s="18"/>
      <c r="M7" s="18"/>
      <c r="N7" s="18"/>
      <c r="O7" s="18"/>
      <c r="P7" s="18"/>
      <c r="Q7" s="18"/>
      <c r="R7" s="18">
        <v>1</v>
      </c>
      <c r="S7" s="18"/>
      <c r="T7" s="18"/>
      <c r="U7" s="18"/>
      <c r="V7" s="18"/>
      <c r="W7" s="20"/>
      <c r="X7" s="18"/>
      <c r="Y7" s="20">
        <v>71</v>
      </c>
      <c r="Z7" s="18"/>
      <c r="AA7" s="18"/>
      <c r="AB7" s="18">
        <v>1</v>
      </c>
      <c r="AC7" s="18"/>
      <c r="AD7" s="18"/>
      <c r="AE7" s="18">
        <v>1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20"/>
      <c r="AQ7" s="20"/>
      <c r="AR7" s="17"/>
      <c r="AS7" s="18"/>
      <c r="AT7" s="18"/>
      <c r="AU7" s="18"/>
      <c r="AV7" s="18"/>
      <c r="AW7" s="17"/>
      <c r="AX7" s="17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20"/>
      <c r="BN7" s="20"/>
      <c r="BO7" s="20"/>
      <c r="BP7" s="20"/>
      <c r="BQ7" s="20"/>
      <c r="BR7" s="21"/>
      <c r="BS7" s="21"/>
      <c r="BT7" s="20"/>
      <c r="BU7" s="21"/>
      <c r="BV7" s="21"/>
      <c r="BW7" s="21"/>
      <c r="BX7" s="21"/>
      <c r="BY7" s="20"/>
      <c r="BZ7" s="20"/>
      <c r="CA7" s="21"/>
      <c r="CB7" s="20"/>
      <c r="CC7" s="20"/>
      <c r="CD7" s="21"/>
      <c r="CE7" s="21"/>
      <c r="CF7" s="21"/>
      <c r="CG7" s="21"/>
      <c r="CH7" s="21"/>
      <c r="CI7" s="20"/>
      <c r="CJ7" s="21"/>
      <c r="CK7" s="21"/>
      <c r="CL7" s="21"/>
      <c r="CM7" s="21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18"/>
      <c r="DT7" s="18"/>
      <c r="DU7" s="22"/>
      <c r="DV7" s="22"/>
      <c r="DW7" s="22"/>
      <c r="DX7" s="18"/>
      <c r="DY7" s="22"/>
      <c r="DZ7" s="22"/>
      <c r="EA7" s="18"/>
      <c r="EB7" s="22"/>
      <c r="EC7" s="18"/>
      <c r="ED7" s="22"/>
      <c r="EE7" s="22"/>
    </row>
    <row r="8" spans="1:135" ht="15.75" customHeight="1">
      <c r="A8" s="10">
        <v>2</v>
      </c>
      <c r="B8" s="17" t="s">
        <v>108</v>
      </c>
      <c r="C8" s="17" t="s">
        <v>124</v>
      </c>
      <c r="D8" s="18" t="s">
        <v>109</v>
      </c>
      <c r="E8" s="19">
        <v>338570257</v>
      </c>
      <c r="F8" s="18" t="s">
        <v>118</v>
      </c>
      <c r="G8" s="18">
        <v>1951</v>
      </c>
      <c r="H8" s="18">
        <v>7</v>
      </c>
      <c r="I8" s="18" t="s">
        <v>113</v>
      </c>
      <c r="J8" s="20">
        <v>78.33</v>
      </c>
      <c r="K8" s="20">
        <v>500</v>
      </c>
      <c r="L8" s="18"/>
      <c r="M8" s="18"/>
      <c r="N8" s="18"/>
      <c r="O8" s="18"/>
      <c r="P8" s="18"/>
      <c r="Q8" s="18"/>
      <c r="R8" s="18">
        <v>1</v>
      </c>
      <c r="S8" s="18"/>
      <c r="T8" s="18"/>
      <c r="U8" s="18"/>
      <c r="V8" s="18"/>
      <c r="W8" s="20"/>
      <c r="X8" s="18"/>
      <c r="Y8" s="20">
        <v>559</v>
      </c>
      <c r="Z8" s="18"/>
      <c r="AA8" s="18"/>
      <c r="AB8" s="18">
        <v>1</v>
      </c>
      <c r="AC8" s="18"/>
      <c r="AD8" s="18"/>
      <c r="AE8" s="18">
        <v>1</v>
      </c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20"/>
      <c r="AQ8" s="20"/>
      <c r="AR8" s="17"/>
      <c r="AS8" s="18"/>
      <c r="AT8" s="18"/>
      <c r="AU8" s="18"/>
      <c r="AV8" s="18"/>
      <c r="AW8" s="17"/>
      <c r="AX8" s="17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20"/>
      <c r="BN8" s="20"/>
      <c r="BO8" s="20"/>
      <c r="BP8" s="20"/>
      <c r="BQ8" s="20"/>
      <c r="BR8" s="21"/>
      <c r="BS8" s="21"/>
      <c r="BT8" s="20"/>
      <c r="BU8" s="21"/>
      <c r="BV8" s="21"/>
      <c r="BW8" s="21"/>
      <c r="BX8" s="21"/>
      <c r="BY8" s="20"/>
      <c r="BZ8" s="20"/>
      <c r="CA8" s="21"/>
      <c r="CB8" s="20"/>
      <c r="CC8" s="20"/>
      <c r="CD8" s="21"/>
      <c r="CE8" s="21"/>
      <c r="CF8" s="21"/>
      <c r="CG8" s="21"/>
      <c r="CH8" s="21"/>
      <c r="CI8" s="20"/>
      <c r="CJ8" s="21"/>
      <c r="CK8" s="21"/>
      <c r="CL8" s="21"/>
      <c r="CM8" s="21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18"/>
      <c r="DT8" s="18"/>
      <c r="DU8" s="22"/>
      <c r="DV8" s="22"/>
      <c r="DW8" s="22"/>
      <c r="DX8" s="18"/>
      <c r="DY8" s="22"/>
      <c r="DZ8" s="22"/>
      <c r="EA8" s="18"/>
      <c r="EB8" s="22"/>
      <c r="EC8" s="18"/>
      <c r="ED8" s="22"/>
      <c r="EE8" s="22"/>
    </row>
    <row r="9" spans="1:135" ht="15.75" customHeight="1">
      <c r="A9" s="10">
        <v>3</v>
      </c>
      <c r="B9" s="17" t="s">
        <v>108</v>
      </c>
      <c r="C9" s="17" t="s">
        <v>124</v>
      </c>
      <c r="D9" s="18" t="s">
        <v>109</v>
      </c>
      <c r="E9" s="19">
        <v>338570257</v>
      </c>
      <c r="F9" s="18" t="s">
        <v>119</v>
      </c>
      <c r="G9" s="18">
        <v>1867</v>
      </c>
      <c r="H9" s="18">
        <v>2</v>
      </c>
      <c r="I9" s="18" t="s">
        <v>113</v>
      </c>
      <c r="J9" s="20">
        <v>40</v>
      </c>
      <c r="K9" s="20"/>
      <c r="L9" s="18">
        <v>1</v>
      </c>
      <c r="M9" s="18"/>
      <c r="N9" s="18"/>
      <c r="O9" s="18"/>
      <c r="P9" s="18"/>
      <c r="Q9" s="18"/>
      <c r="R9" s="18">
        <v>1</v>
      </c>
      <c r="S9" s="18"/>
      <c r="T9" s="18"/>
      <c r="U9" s="18"/>
      <c r="V9" s="18"/>
      <c r="W9" s="20"/>
      <c r="X9" s="18"/>
      <c r="Y9" s="20">
        <v>30</v>
      </c>
      <c r="Z9" s="18"/>
      <c r="AA9" s="18"/>
      <c r="AB9" s="18">
        <v>1</v>
      </c>
      <c r="AC9" s="18"/>
      <c r="AD9" s="18"/>
      <c r="AE9" s="18">
        <v>1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20"/>
      <c r="AQ9" s="20"/>
      <c r="AR9" s="17"/>
      <c r="AS9" s="18"/>
      <c r="AT9" s="18"/>
      <c r="AU9" s="18"/>
      <c r="AV9" s="18"/>
      <c r="AW9" s="17"/>
      <c r="AX9" s="17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20"/>
      <c r="BN9" s="20"/>
      <c r="BO9" s="20"/>
      <c r="BP9" s="20"/>
      <c r="BQ9" s="20"/>
      <c r="BR9" s="21"/>
      <c r="BS9" s="21"/>
      <c r="BT9" s="20"/>
      <c r="BU9" s="21"/>
      <c r="BV9" s="21"/>
      <c r="BW9" s="21"/>
      <c r="BX9" s="21"/>
      <c r="BY9" s="20"/>
      <c r="BZ9" s="20"/>
      <c r="CA9" s="21"/>
      <c r="CB9" s="20"/>
      <c r="CC9" s="20"/>
      <c r="CD9" s="21"/>
      <c r="CE9" s="21"/>
      <c r="CF9" s="21"/>
      <c r="CG9" s="21"/>
      <c r="CH9" s="21"/>
      <c r="CI9" s="20"/>
      <c r="CJ9" s="21"/>
      <c r="CK9" s="21"/>
      <c r="CL9" s="21"/>
      <c r="CM9" s="21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18"/>
      <c r="DT9" s="18"/>
      <c r="DU9" s="22"/>
      <c r="DV9" s="22"/>
      <c r="DW9" s="22"/>
      <c r="DX9" s="18"/>
      <c r="DY9" s="22"/>
      <c r="DZ9" s="22"/>
      <c r="EA9" s="18"/>
      <c r="EB9" s="22"/>
      <c r="EC9" s="18"/>
      <c r="ED9" s="22"/>
      <c r="EE9" s="22"/>
    </row>
    <row r="10" spans="1:135" s="6" customFormat="1" ht="15.75" customHeight="1">
      <c r="A10" s="10">
        <v>4</v>
      </c>
      <c r="B10" s="17" t="s">
        <v>108</v>
      </c>
      <c r="C10" s="17" t="s">
        <v>124</v>
      </c>
      <c r="D10" s="18" t="s">
        <v>109</v>
      </c>
      <c r="E10" s="19">
        <v>338570257</v>
      </c>
      <c r="F10" s="18" t="s">
        <v>120</v>
      </c>
      <c r="G10" s="18">
        <v>1960</v>
      </c>
      <c r="H10" s="18">
        <v>3</v>
      </c>
      <c r="I10" s="18" t="s">
        <v>113</v>
      </c>
      <c r="J10" s="20">
        <v>100.57</v>
      </c>
      <c r="K10" s="20">
        <v>300</v>
      </c>
      <c r="L10" s="18"/>
      <c r="M10" s="18"/>
      <c r="N10" s="18"/>
      <c r="O10" s="18"/>
      <c r="P10" s="18"/>
      <c r="Q10" s="18"/>
      <c r="R10" s="18">
        <v>1</v>
      </c>
      <c r="S10" s="18"/>
      <c r="T10" s="18"/>
      <c r="U10" s="18"/>
      <c r="V10" s="18"/>
      <c r="W10" s="20"/>
      <c r="X10" s="18"/>
      <c r="Y10" s="20">
        <v>27</v>
      </c>
      <c r="Z10" s="18"/>
      <c r="AA10" s="18"/>
      <c r="AB10" s="18">
        <v>1</v>
      </c>
      <c r="AC10" s="18"/>
      <c r="AD10" s="18"/>
      <c r="AE10" s="18">
        <v>1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20"/>
      <c r="AQ10" s="20"/>
      <c r="AR10" s="17"/>
      <c r="AS10" s="18"/>
      <c r="AT10" s="18"/>
      <c r="AU10" s="18"/>
      <c r="AV10" s="18"/>
      <c r="AW10" s="17"/>
      <c r="AX10" s="17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20"/>
      <c r="BN10" s="20"/>
      <c r="BO10" s="20"/>
      <c r="BP10" s="20"/>
      <c r="BQ10" s="20"/>
      <c r="BR10" s="21"/>
      <c r="BS10" s="21"/>
      <c r="BT10" s="20"/>
      <c r="BU10" s="21"/>
      <c r="BV10" s="21"/>
      <c r="BW10" s="21"/>
      <c r="BX10" s="21"/>
      <c r="BY10" s="20"/>
      <c r="BZ10" s="20"/>
      <c r="CA10" s="21"/>
      <c r="CB10" s="20"/>
      <c r="CC10" s="20"/>
      <c r="CD10" s="21"/>
      <c r="CE10" s="21"/>
      <c r="CF10" s="21"/>
      <c r="CG10" s="21"/>
      <c r="CH10" s="21"/>
      <c r="CI10" s="20"/>
      <c r="CJ10" s="21"/>
      <c r="CK10" s="21"/>
      <c r="CL10" s="21"/>
      <c r="CM10" s="21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18"/>
      <c r="DT10" s="18"/>
      <c r="DU10" s="22"/>
      <c r="DV10" s="22"/>
      <c r="DW10" s="22"/>
      <c r="DX10" s="18"/>
      <c r="DY10" s="22"/>
      <c r="DZ10" s="22"/>
      <c r="EA10" s="18"/>
      <c r="EB10" s="22"/>
      <c r="EC10" s="18"/>
      <c r="ED10" s="22"/>
      <c r="EE10" s="22"/>
    </row>
    <row r="11" spans="1:135" s="6" customFormat="1" ht="15.75" customHeight="1">
      <c r="A11" s="10">
        <v>5</v>
      </c>
      <c r="B11" s="17" t="s">
        <v>121</v>
      </c>
      <c r="C11" s="17" t="s">
        <v>125</v>
      </c>
      <c r="D11" s="18" t="s">
        <v>122</v>
      </c>
      <c r="E11" s="19">
        <v>334799933</v>
      </c>
      <c r="F11" s="18" t="s">
        <v>123</v>
      </c>
      <c r="G11" s="18"/>
      <c r="H11" s="18">
        <v>23</v>
      </c>
      <c r="I11" s="18" t="s">
        <v>126</v>
      </c>
      <c r="J11" s="20">
        <v>544</v>
      </c>
      <c r="K11" s="20"/>
      <c r="L11" s="18">
        <v>1</v>
      </c>
      <c r="M11" s="18">
        <v>1</v>
      </c>
      <c r="N11" s="18">
        <v>1</v>
      </c>
      <c r="O11" s="18">
        <v>1</v>
      </c>
      <c r="P11" s="18">
        <v>1</v>
      </c>
      <c r="Q11" s="18"/>
      <c r="R11" s="18"/>
      <c r="S11" s="18">
        <v>1</v>
      </c>
      <c r="T11" s="18"/>
      <c r="U11" s="18"/>
      <c r="V11" s="18"/>
      <c r="W11" s="20">
        <v>35</v>
      </c>
      <c r="X11" s="18">
        <v>2014</v>
      </c>
      <c r="Y11" s="20">
        <v>884</v>
      </c>
      <c r="Z11" s="18"/>
      <c r="AA11" s="18"/>
      <c r="AB11" s="18"/>
      <c r="AC11" s="18">
        <v>1</v>
      </c>
      <c r="AD11" s="18"/>
      <c r="AE11" s="18"/>
      <c r="AF11" s="18">
        <v>1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20"/>
      <c r="AQ11" s="20"/>
      <c r="AR11" s="17"/>
      <c r="AS11" s="18"/>
      <c r="AT11" s="18"/>
      <c r="AU11" s="18"/>
      <c r="AV11" s="18"/>
      <c r="AW11" s="17"/>
      <c r="AX11" s="17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20"/>
      <c r="BN11" s="20"/>
      <c r="BO11" s="20">
        <v>2020</v>
      </c>
      <c r="BP11" s="20">
        <v>1972</v>
      </c>
      <c r="BQ11" s="20"/>
      <c r="BR11" s="21"/>
      <c r="BS11" s="21"/>
      <c r="BT11" s="20"/>
      <c r="BU11" s="21"/>
      <c r="BV11" s="21"/>
      <c r="BW11" s="21">
        <v>8636</v>
      </c>
      <c r="BX11" s="21">
        <v>8450</v>
      </c>
      <c r="BY11" s="20"/>
      <c r="BZ11" s="20"/>
      <c r="CA11" s="21"/>
      <c r="CB11" s="20"/>
      <c r="CC11" s="20"/>
      <c r="CD11" s="21"/>
      <c r="CE11" s="21"/>
      <c r="CF11" s="21"/>
      <c r="CG11" s="21"/>
      <c r="CH11" s="21"/>
      <c r="CI11" s="20"/>
      <c r="CJ11" s="21"/>
      <c r="CK11" s="21"/>
      <c r="CL11" s="21"/>
      <c r="CM11" s="21"/>
      <c r="CN11" s="20"/>
      <c r="CO11" s="20"/>
      <c r="CP11" s="20">
        <v>1275</v>
      </c>
      <c r="CQ11" s="20">
        <v>790</v>
      </c>
      <c r="CR11" s="20">
        <v>1156</v>
      </c>
      <c r="CS11" s="20">
        <v>1128</v>
      </c>
      <c r="CT11" s="20"/>
      <c r="CU11" s="20"/>
      <c r="CV11" s="20"/>
      <c r="CW11" s="20"/>
      <c r="CX11" s="20">
        <v>17475</v>
      </c>
      <c r="CY11" s="20">
        <v>18505</v>
      </c>
      <c r="CZ11" s="20">
        <v>17518</v>
      </c>
      <c r="DA11" s="20">
        <v>20120</v>
      </c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18" t="s">
        <v>143</v>
      </c>
      <c r="DT11" s="18"/>
      <c r="DU11" s="22"/>
      <c r="DV11" s="22"/>
      <c r="DW11" s="22"/>
      <c r="DX11" s="18"/>
      <c r="DY11" s="22"/>
      <c r="DZ11" s="22"/>
      <c r="EA11" s="18"/>
      <c r="EB11" s="22"/>
      <c r="EC11" s="18"/>
      <c r="ED11" s="22"/>
      <c r="EE11" s="22"/>
    </row>
    <row r="12" spans="1:135" s="6" customFormat="1" ht="15.75" customHeight="1">
      <c r="A12" s="10">
        <v>6</v>
      </c>
      <c r="B12" s="17" t="s">
        <v>108</v>
      </c>
      <c r="C12" s="17" t="s">
        <v>124</v>
      </c>
      <c r="D12" s="18" t="s">
        <v>109</v>
      </c>
      <c r="E12" s="19">
        <v>338570257</v>
      </c>
      <c r="F12" s="18" t="s">
        <v>144</v>
      </c>
      <c r="G12" s="18">
        <v>1914</v>
      </c>
      <c r="H12" s="18">
        <v>11</v>
      </c>
      <c r="I12" s="18" t="s">
        <v>113</v>
      </c>
      <c r="J12" s="20">
        <v>134.5</v>
      </c>
      <c r="K12" s="20">
        <v>1482</v>
      </c>
      <c r="L12" s="18">
        <v>1</v>
      </c>
      <c r="M12" s="18"/>
      <c r="N12" s="18"/>
      <c r="O12" s="18"/>
      <c r="P12" s="18"/>
      <c r="Q12" s="18"/>
      <c r="R12" s="18">
        <v>1</v>
      </c>
      <c r="S12" s="18"/>
      <c r="T12" s="18"/>
      <c r="U12" s="18"/>
      <c r="V12" s="18"/>
      <c r="W12" s="20"/>
      <c r="X12" s="18"/>
      <c r="Y12" s="20">
        <v>230</v>
      </c>
      <c r="Z12" s="18"/>
      <c r="AA12" s="18"/>
      <c r="AB12" s="18">
        <v>1</v>
      </c>
      <c r="AC12" s="18"/>
      <c r="AD12" s="18"/>
      <c r="AE12" s="18">
        <v>1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20"/>
      <c r="AQ12" s="20"/>
      <c r="AR12" s="17"/>
      <c r="AS12" s="18"/>
      <c r="AT12" s="18"/>
      <c r="AU12" s="18"/>
      <c r="AV12" s="18"/>
      <c r="AW12" s="17"/>
      <c r="AX12" s="17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20">
        <v>689</v>
      </c>
      <c r="BN12" s="20">
        <v>927</v>
      </c>
      <c r="BO12" s="20">
        <v>666</v>
      </c>
      <c r="BP12" s="20">
        <v>760</v>
      </c>
      <c r="BQ12" s="20"/>
      <c r="BR12" s="21"/>
      <c r="BS12" s="21"/>
      <c r="BT12" s="20"/>
      <c r="BU12" s="21"/>
      <c r="BV12" s="21"/>
      <c r="BW12" s="21"/>
      <c r="BX12" s="21"/>
      <c r="BY12" s="20"/>
      <c r="BZ12" s="20"/>
      <c r="CA12" s="21"/>
      <c r="CB12" s="20"/>
      <c r="CC12" s="20"/>
      <c r="CD12" s="21"/>
      <c r="CE12" s="21"/>
      <c r="CF12" s="21"/>
      <c r="CG12" s="21"/>
      <c r="CH12" s="21"/>
      <c r="CI12" s="20"/>
      <c r="CJ12" s="21"/>
      <c r="CK12" s="21"/>
      <c r="CL12" s="21"/>
      <c r="CM12" s="21"/>
      <c r="CN12" s="20"/>
      <c r="CO12" s="20"/>
      <c r="CP12" s="20">
        <v>420.56</v>
      </c>
      <c r="CQ12" s="20">
        <v>586.98</v>
      </c>
      <c r="CR12" s="20">
        <v>450.11</v>
      </c>
      <c r="CS12" s="20">
        <v>463.44</v>
      </c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18"/>
      <c r="DT12" s="18"/>
      <c r="DU12" s="22"/>
      <c r="DV12" s="22"/>
      <c r="DW12" s="22"/>
      <c r="DX12" s="18"/>
      <c r="DY12" s="22"/>
      <c r="DZ12" s="22"/>
      <c r="EA12" s="18"/>
      <c r="EB12" s="22"/>
      <c r="EC12" s="18"/>
      <c r="ED12" s="22"/>
      <c r="EE12" s="22"/>
    </row>
    <row r="13" spans="1:135" s="6" customFormat="1" ht="15.75" customHeight="1">
      <c r="A13" s="10">
        <v>7</v>
      </c>
      <c r="B13" s="17" t="s">
        <v>108</v>
      </c>
      <c r="C13" s="17" t="s">
        <v>124</v>
      </c>
      <c r="D13" s="18" t="s">
        <v>109</v>
      </c>
      <c r="E13" s="19">
        <v>338570257</v>
      </c>
      <c r="F13" s="18" t="s">
        <v>145</v>
      </c>
      <c r="G13" s="18">
        <v>1799</v>
      </c>
      <c r="H13" s="18">
        <v>16</v>
      </c>
      <c r="I13" s="18" t="s">
        <v>113</v>
      </c>
      <c r="J13" s="20">
        <v>299.25</v>
      </c>
      <c r="K13" s="20">
        <v>1689</v>
      </c>
      <c r="L13" s="18"/>
      <c r="M13" s="18"/>
      <c r="N13" s="18"/>
      <c r="O13" s="18"/>
      <c r="P13" s="18"/>
      <c r="Q13" s="18"/>
      <c r="R13" s="18">
        <v>1</v>
      </c>
      <c r="S13" s="18"/>
      <c r="T13" s="18"/>
      <c r="U13" s="18"/>
      <c r="V13" s="18"/>
      <c r="W13" s="20"/>
      <c r="X13" s="18"/>
      <c r="Y13" s="20">
        <v>540</v>
      </c>
      <c r="Z13" s="18"/>
      <c r="AA13" s="18"/>
      <c r="AB13" s="18">
        <v>1</v>
      </c>
      <c r="AC13" s="18"/>
      <c r="AD13" s="18"/>
      <c r="AE13" s="18">
        <v>1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0"/>
      <c r="AQ13" s="20"/>
      <c r="AR13" s="17"/>
      <c r="AS13" s="18"/>
      <c r="AT13" s="18"/>
      <c r="AU13" s="18"/>
      <c r="AV13" s="18"/>
      <c r="AW13" s="17"/>
      <c r="AX13" s="17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20">
        <v>285</v>
      </c>
      <c r="BN13" s="20">
        <v>377</v>
      </c>
      <c r="BO13" s="20">
        <v>449</v>
      </c>
      <c r="BP13" s="20">
        <v>291</v>
      </c>
      <c r="BQ13" s="20"/>
      <c r="BR13" s="21"/>
      <c r="BS13" s="21"/>
      <c r="BT13" s="20"/>
      <c r="BU13" s="21"/>
      <c r="BV13" s="21"/>
      <c r="BW13" s="21"/>
      <c r="BX13" s="21"/>
      <c r="BY13" s="20"/>
      <c r="BZ13" s="20"/>
      <c r="CA13" s="21"/>
      <c r="CB13" s="20"/>
      <c r="CC13" s="20"/>
      <c r="CD13" s="21"/>
      <c r="CE13" s="21"/>
      <c r="CF13" s="21"/>
      <c r="CG13" s="21"/>
      <c r="CH13" s="21"/>
      <c r="CI13" s="20"/>
      <c r="CJ13" s="21"/>
      <c r="CK13" s="21"/>
      <c r="CL13" s="21"/>
      <c r="CM13" s="21"/>
      <c r="CN13" s="20"/>
      <c r="CO13" s="20"/>
      <c r="CP13" s="20">
        <v>245.73</v>
      </c>
      <c r="CQ13" s="20">
        <v>296.89</v>
      </c>
      <c r="CR13" s="20">
        <v>247</v>
      </c>
      <c r="CS13" s="20">
        <v>272.25</v>
      </c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18"/>
      <c r="DT13" s="18"/>
      <c r="DU13" s="22"/>
      <c r="DV13" s="22"/>
      <c r="DW13" s="22"/>
      <c r="DX13" s="18"/>
      <c r="DY13" s="22"/>
      <c r="DZ13" s="22"/>
      <c r="EA13" s="18"/>
      <c r="EB13" s="22"/>
      <c r="EC13" s="18"/>
      <c r="ED13" s="22"/>
      <c r="EE13" s="22"/>
    </row>
    <row r="14" spans="1:135" s="6" customFormat="1" ht="15.75" customHeight="1">
      <c r="A14" s="10">
        <v>8</v>
      </c>
      <c r="B14" s="17" t="s">
        <v>108</v>
      </c>
      <c r="C14" s="17" t="s">
        <v>124</v>
      </c>
      <c r="D14" s="18" t="s">
        <v>109</v>
      </c>
      <c r="E14" s="19">
        <v>338570257</v>
      </c>
      <c r="F14" s="18" t="s">
        <v>146</v>
      </c>
      <c r="G14" s="18">
        <v>1799</v>
      </c>
      <c r="H14" s="18">
        <v>13</v>
      </c>
      <c r="I14" s="18" t="s">
        <v>113</v>
      </c>
      <c r="J14" s="20">
        <v>257.37</v>
      </c>
      <c r="K14" s="20">
        <v>1527</v>
      </c>
      <c r="L14" s="18"/>
      <c r="M14" s="18"/>
      <c r="N14" s="18"/>
      <c r="O14" s="18"/>
      <c r="P14" s="18"/>
      <c r="Q14" s="18"/>
      <c r="R14" s="18">
        <v>1</v>
      </c>
      <c r="S14" s="18"/>
      <c r="T14" s="18"/>
      <c r="U14" s="18"/>
      <c r="V14" s="18"/>
      <c r="W14" s="20"/>
      <c r="X14" s="18"/>
      <c r="Y14" s="20">
        <v>201</v>
      </c>
      <c r="Z14" s="18"/>
      <c r="AA14" s="18"/>
      <c r="AB14" s="18">
        <v>1</v>
      </c>
      <c r="AC14" s="18"/>
      <c r="AD14" s="18"/>
      <c r="AE14" s="18">
        <v>1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20"/>
      <c r="AQ14" s="20"/>
      <c r="AR14" s="17"/>
      <c r="AS14" s="18"/>
      <c r="AT14" s="18"/>
      <c r="AU14" s="18"/>
      <c r="AV14" s="18"/>
      <c r="AW14" s="17"/>
      <c r="AX14" s="17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20">
        <v>227</v>
      </c>
      <c r="BN14" s="20">
        <v>298</v>
      </c>
      <c r="BO14" s="20">
        <v>184</v>
      </c>
      <c r="BP14" s="20">
        <v>234</v>
      </c>
      <c r="BQ14" s="20"/>
      <c r="BR14" s="21"/>
      <c r="BS14" s="21"/>
      <c r="BT14" s="20"/>
      <c r="BU14" s="21"/>
      <c r="BV14" s="21"/>
      <c r="BW14" s="21"/>
      <c r="BX14" s="21"/>
      <c r="BY14" s="20"/>
      <c r="BZ14" s="20"/>
      <c r="CA14" s="21"/>
      <c r="CB14" s="20"/>
      <c r="CC14" s="20"/>
      <c r="CD14" s="21"/>
      <c r="CE14" s="21"/>
      <c r="CF14" s="21"/>
      <c r="CG14" s="21"/>
      <c r="CH14" s="21"/>
      <c r="CI14" s="20"/>
      <c r="CJ14" s="21"/>
      <c r="CK14" s="21"/>
      <c r="CL14" s="21"/>
      <c r="CM14" s="21"/>
      <c r="CN14" s="20"/>
      <c r="CO14" s="20"/>
      <c r="CP14" s="20">
        <v>202.2</v>
      </c>
      <c r="CQ14" s="20">
        <v>257.14</v>
      </c>
      <c r="CR14" s="20">
        <v>114.08</v>
      </c>
      <c r="CS14" s="20">
        <v>170.17</v>
      </c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18"/>
      <c r="DT14" s="18"/>
      <c r="DU14" s="22"/>
      <c r="DV14" s="22"/>
      <c r="DW14" s="22"/>
      <c r="DX14" s="18"/>
      <c r="DY14" s="22"/>
      <c r="DZ14" s="22"/>
      <c r="EA14" s="18"/>
      <c r="EB14" s="22"/>
      <c r="EC14" s="18"/>
      <c r="ED14" s="22"/>
      <c r="EE14" s="22"/>
    </row>
    <row r="15" spans="1:135" s="6" customFormat="1" ht="15.75" customHeight="1">
      <c r="A15" s="10">
        <v>9</v>
      </c>
      <c r="B15" s="17" t="s">
        <v>108</v>
      </c>
      <c r="C15" s="17" t="s">
        <v>124</v>
      </c>
      <c r="D15" s="18" t="s">
        <v>109</v>
      </c>
      <c r="E15" s="19">
        <v>338570257</v>
      </c>
      <c r="F15" s="18" t="s">
        <v>147</v>
      </c>
      <c r="G15" s="18">
        <v>1914</v>
      </c>
      <c r="H15" s="18">
        <v>6</v>
      </c>
      <c r="I15" s="18" t="s">
        <v>113</v>
      </c>
      <c r="J15" s="20">
        <v>154.74</v>
      </c>
      <c r="K15" s="20">
        <v>780</v>
      </c>
      <c r="L15" s="18">
        <v>1</v>
      </c>
      <c r="M15" s="18"/>
      <c r="N15" s="18"/>
      <c r="O15" s="18"/>
      <c r="P15" s="18"/>
      <c r="Q15" s="18"/>
      <c r="R15" s="18">
        <v>1</v>
      </c>
      <c r="S15" s="18"/>
      <c r="T15" s="18"/>
      <c r="U15" s="18"/>
      <c r="V15" s="18"/>
      <c r="W15" s="20"/>
      <c r="X15" s="18"/>
      <c r="Y15" s="20">
        <v>187</v>
      </c>
      <c r="Z15" s="18"/>
      <c r="AA15" s="18"/>
      <c r="AB15" s="18">
        <v>1</v>
      </c>
      <c r="AC15" s="18"/>
      <c r="AD15" s="18"/>
      <c r="AE15" s="18">
        <v>1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20"/>
      <c r="AQ15" s="20"/>
      <c r="AR15" s="17"/>
      <c r="AS15" s="18"/>
      <c r="AT15" s="18"/>
      <c r="AU15" s="18"/>
      <c r="AV15" s="18"/>
      <c r="AW15" s="17"/>
      <c r="AX15" s="17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20">
        <v>175</v>
      </c>
      <c r="BN15" s="20">
        <v>265</v>
      </c>
      <c r="BO15" s="20">
        <v>55</v>
      </c>
      <c r="BP15" s="20">
        <v>0</v>
      </c>
      <c r="BQ15" s="20"/>
      <c r="BR15" s="21"/>
      <c r="BS15" s="21"/>
      <c r="BT15" s="20"/>
      <c r="BU15" s="21"/>
      <c r="BV15" s="21"/>
      <c r="BW15" s="21"/>
      <c r="BX15" s="21"/>
      <c r="BY15" s="20"/>
      <c r="BZ15" s="20"/>
      <c r="CA15" s="21"/>
      <c r="CB15" s="20"/>
      <c r="CC15" s="20"/>
      <c r="CD15" s="21"/>
      <c r="CE15" s="21"/>
      <c r="CF15" s="21"/>
      <c r="CG15" s="21"/>
      <c r="CH15" s="21"/>
      <c r="CI15" s="20"/>
      <c r="CJ15" s="21"/>
      <c r="CK15" s="21"/>
      <c r="CL15" s="21"/>
      <c r="CM15" s="21"/>
      <c r="CN15" s="20"/>
      <c r="CO15" s="20"/>
      <c r="CP15" s="20">
        <v>140.25</v>
      </c>
      <c r="CQ15" s="20">
        <v>240.64</v>
      </c>
      <c r="CR15" s="20">
        <v>74.56</v>
      </c>
      <c r="CS15" s="20">
        <v>0</v>
      </c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18"/>
      <c r="DT15" s="18"/>
      <c r="DU15" s="22"/>
      <c r="DV15" s="22"/>
      <c r="DW15" s="22"/>
      <c r="DX15" s="18"/>
      <c r="DY15" s="22"/>
      <c r="DZ15" s="22"/>
      <c r="EA15" s="18"/>
      <c r="EB15" s="22"/>
      <c r="EC15" s="18"/>
      <c r="ED15" s="22"/>
      <c r="EE15" s="22"/>
    </row>
    <row r="16" spans="1:135" ht="15.75" customHeight="1">
      <c r="A16" s="10">
        <v>10</v>
      </c>
      <c r="B16" s="17" t="s">
        <v>108</v>
      </c>
      <c r="C16" s="17" t="s">
        <v>124</v>
      </c>
      <c r="D16" s="18" t="s">
        <v>109</v>
      </c>
      <c r="E16" s="19">
        <v>338570257</v>
      </c>
      <c r="F16" s="18" t="s">
        <v>148</v>
      </c>
      <c r="G16" s="18">
        <v>1960</v>
      </c>
      <c r="H16" s="18">
        <v>4</v>
      </c>
      <c r="I16" s="18" t="s">
        <v>113</v>
      </c>
      <c r="J16" s="20">
        <v>78.15</v>
      </c>
      <c r="K16" s="20">
        <v>300</v>
      </c>
      <c r="L16" s="18"/>
      <c r="M16" s="18"/>
      <c r="N16" s="18"/>
      <c r="O16" s="18"/>
      <c r="P16" s="18"/>
      <c r="Q16" s="18"/>
      <c r="R16" s="18">
        <v>1</v>
      </c>
      <c r="S16" s="18"/>
      <c r="T16" s="18"/>
      <c r="U16" s="18"/>
      <c r="V16" s="18"/>
      <c r="W16" s="20"/>
      <c r="X16" s="18"/>
      <c r="Y16" s="20">
        <v>39</v>
      </c>
      <c r="Z16" s="18"/>
      <c r="AA16" s="18"/>
      <c r="AB16" s="18">
        <v>1</v>
      </c>
      <c r="AC16" s="18"/>
      <c r="AD16" s="18"/>
      <c r="AE16" s="18">
        <v>1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20"/>
      <c r="AQ16" s="20"/>
      <c r="AR16" s="17"/>
      <c r="AS16" s="18"/>
      <c r="AT16" s="18"/>
      <c r="AU16" s="18"/>
      <c r="AV16" s="18"/>
      <c r="AW16" s="17"/>
      <c r="AX16" s="17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20"/>
      <c r="BN16" s="20"/>
      <c r="BO16" s="20"/>
      <c r="BP16" s="20"/>
      <c r="BQ16" s="20"/>
      <c r="BR16" s="21"/>
      <c r="BS16" s="21"/>
      <c r="BT16" s="20"/>
      <c r="BU16" s="21"/>
      <c r="BV16" s="21"/>
      <c r="BW16" s="21"/>
      <c r="BX16" s="21"/>
      <c r="BY16" s="20"/>
      <c r="BZ16" s="20"/>
      <c r="CA16" s="21"/>
      <c r="CB16" s="20"/>
      <c r="CC16" s="20"/>
      <c r="CD16" s="21"/>
      <c r="CE16" s="21"/>
      <c r="CF16" s="21"/>
      <c r="CG16" s="21"/>
      <c r="CH16" s="21"/>
      <c r="CI16" s="20"/>
      <c r="CJ16" s="21"/>
      <c r="CK16" s="21"/>
      <c r="CL16" s="21"/>
      <c r="CM16" s="21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18"/>
      <c r="DT16" s="18"/>
      <c r="DU16" s="22"/>
      <c r="DV16" s="22"/>
      <c r="DW16" s="22"/>
      <c r="DX16" s="18"/>
      <c r="DY16" s="22"/>
      <c r="DZ16" s="22"/>
      <c r="EA16" s="18"/>
      <c r="EB16" s="22"/>
      <c r="EC16" s="18"/>
      <c r="ED16" s="22"/>
      <c r="EE16" s="22"/>
    </row>
    <row r="17" spans="1:135" ht="15.75" customHeight="1">
      <c r="A17" s="10">
        <v>11</v>
      </c>
      <c r="B17" s="17" t="s">
        <v>108</v>
      </c>
      <c r="C17" s="17" t="s">
        <v>124</v>
      </c>
      <c r="D17" s="18" t="s">
        <v>109</v>
      </c>
      <c r="E17" s="19">
        <v>338570257</v>
      </c>
      <c r="F17" s="18" t="s">
        <v>149</v>
      </c>
      <c r="G17" s="18">
        <v>1870</v>
      </c>
      <c r="H17" s="18">
        <v>4</v>
      </c>
      <c r="I17" s="18" t="s">
        <v>113</v>
      </c>
      <c r="J17" s="20">
        <v>112.37</v>
      </c>
      <c r="K17" s="20">
        <v>658</v>
      </c>
      <c r="L17" s="18"/>
      <c r="M17" s="18"/>
      <c r="N17" s="18"/>
      <c r="O17" s="18"/>
      <c r="P17" s="18"/>
      <c r="Q17" s="18"/>
      <c r="R17" s="18">
        <v>1</v>
      </c>
      <c r="S17" s="18"/>
      <c r="T17" s="18"/>
      <c r="U17" s="18"/>
      <c r="V17" s="18"/>
      <c r="W17" s="20"/>
      <c r="X17" s="18"/>
      <c r="Y17" s="20">
        <v>130</v>
      </c>
      <c r="Z17" s="18"/>
      <c r="AA17" s="18"/>
      <c r="AB17" s="18">
        <v>1</v>
      </c>
      <c r="AC17" s="18"/>
      <c r="AD17" s="18"/>
      <c r="AE17" s="18">
        <v>1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20"/>
      <c r="AQ17" s="20"/>
      <c r="AR17" s="17"/>
      <c r="AS17" s="18"/>
      <c r="AT17" s="18"/>
      <c r="AU17" s="18"/>
      <c r="AV17" s="18"/>
      <c r="AW17" s="17"/>
      <c r="AX17" s="17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20"/>
      <c r="BN17" s="20"/>
      <c r="BO17" s="20"/>
      <c r="BP17" s="20"/>
      <c r="BQ17" s="20"/>
      <c r="BR17" s="21"/>
      <c r="BS17" s="21"/>
      <c r="BT17" s="20"/>
      <c r="BU17" s="21"/>
      <c r="BV17" s="21"/>
      <c r="BW17" s="21"/>
      <c r="BX17" s="21"/>
      <c r="BY17" s="20"/>
      <c r="BZ17" s="20"/>
      <c r="CA17" s="21"/>
      <c r="CB17" s="20"/>
      <c r="CC17" s="20"/>
      <c r="CD17" s="21"/>
      <c r="CE17" s="21"/>
      <c r="CF17" s="21"/>
      <c r="CG17" s="21"/>
      <c r="CH17" s="21"/>
      <c r="CI17" s="20"/>
      <c r="CJ17" s="21"/>
      <c r="CK17" s="21"/>
      <c r="CL17" s="21"/>
      <c r="CM17" s="21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18"/>
      <c r="DT17" s="18"/>
      <c r="DU17" s="22"/>
      <c r="DV17" s="22"/>
      <c r="DW17" s="22"/>
      <c r="DX17" s="18"/>
      <c r="DY17" s="22"/>
      <c r="DZ17" s="22"/>
      <c r="EA17" s="18"/>
      <c r="EB17" s="22"/>
      <c r="EC17" s="18"/>
      <c r="ED17" s="22"/>
      <c r="EE17" s="22"/>
    </row>
    <row r="18" spans="1:135" ht="15.75" customHeight="1">
      <c r="A18" s="10">
        <v>12</v>
      </c>
      <c r="B18" s="17" t="s">
        <v>108</v>
      </c>
      <c r="C18" s="17" t="s">
        <v>124</v>
      </c>
      <c r="D18" s="18" t="s">
        <v>109</v>
      </c>
      <c r="E18" s="19">
        <v>338570257</v>
      </c>
      <c r="F18" s="18" t="s">
        <v>150</v>
      </c>
      <c r="G18" s="18">
        <v>1958</v>
      </c>
      <c r="H18" s="18">
        <v>3</v>
      </c>
      <c r="I18" s="18" t="s">
        <v>113</v>
      </c>
      <c r="J18" s="20">
        <v>69.1</v>
      </c>
      <c r="K18" s="20">
        <v>300</v>
      </c>
      <c r="L18" s="18"/>
      <c r="M18" s="18"/>
      <c r="N18" s="18"/>
      <c r="O18" s="18"/>
      <c r="P18" s="18"/>
      <c r="Q18" s="18"/>
      <c r="R18" s="18">
        <v>1</v>
      </c>
      <c r="S18" s="18"/>
      <c r="T18" s="18"/>
      <c r="U18" s="18"/>
      <c r="V18" s="18"/>
      <c r="W18" s="20"/>
      <c r="X18" s="18"/>
      <c r="Y18" s="20">
        <v>36</v>
      </c>
      <c r="Z18" s="18"/>
      <c r="AA18" s="18"/>
      <c r="AB18" s="18">
        <v>1</v>
      </c>
      <c r="AC18" s="18"/>
      <c r="AD18" s="18"/>
      <c r="AE18" s="18">
        <v>1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0"/>
      <c r="AQ18" s="20"/>
      <c r="AR18" s="17"/>
      <c r="AS18" s="18"/>
      <c r="AT18" s="18"/>
      <c r="AU18" s="18"/>
      <c r="AV18" s="18"/>
      <c r="AW18" s="17"/>
      <c r="AX18" s="17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20"/>
      <c r="BN18" s="20"/>
      <c r="BO18" s="20"/>
      <c r="BP18" s="20"/>
      <c r="BQ18" s="20"/>
      <c r="BR18" s="21"/>
      <c r="BS18" s="21"/>
      <c r="BT18" s="20"/>
      <c r="BU18" s="21"/>
      <c r="BV18" s="21"/>
      <c r="BW18" s="21"/>
      <c r="BX18" s="21"/>
      <c r="BY18" s="20"/>
      <c r="BZ18" s="20"/>
      <c r="CA18" s="21"/>
      <c r="CB18" s="20"/>
      <c r="CC18" s="20"/>
      <c r="CD18" s="21"/>
      <c r="CE18" s="21"/>
      <c r="CF18" s="21"/>
      <c r="CG18" s="21"/>
      <c r="CH18" s="21"/>
      <c r="CI18" s="20"/>
      <c r="CJ18" s="21"/>
      <c r="CK18" s="21"/>
      <c r="CL18" s="21"/>
      <c r="CM18" s="21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18"/>
      <c r="DT18" s="18"/>
      <c r="DU18" s="22"/>
      <c r="DV18" s="22"/>
      <c r="DW18" s="22"/>
      <c r="DX18" s="18"/>
      <c r="DY18" s="22"/>
      <c r="DZ18" s="22"/>
      <c r="EA18" s="18"/>
      <c r="EB18" s="22"/>
      <c r="EC18" s="18"/>
      <c r="ED18" s="22"/>
      <c r="EE18" s="22"/>
    </row>
    <row r="19" spans="1:135" ht="15.75" customHeight="1">
      <c r="A19" s="10">
        <v>13</v>
      </c>
      <c r="B19" s="17" t="s">
        <v>108</v>
      </c>
      <c r="C19" s="17" t="s">
        <v>124</v>
      </c>
      <c r="D19" s="18" t="s">
        <v>109</v>
      </c>
      <c r="E19" s="19">
        <v>338570257</v>
      </c>
      <c r="F19" s="18" t="s">
        <v>151</v>
      </c>
      <c r="G19" s="18">
        <v>1945</v>
      </c>
      <c r="H19" s="18">
        <v>15</v>
      </c>
      <c r="I19" s="18" t="s">
        <v>113</v>
      </c>
      <c r="J19" s="20">
        <v>216.13</v>
      </c>
      <c r="K19" s="20">
        <v>1542</v>
      </c>
      <c r="L19" s="18"/>
      <c r="M19" s="18"/>
      <c r="N19" s="18"/>
      <c r="O19" s="18"/>
      <c r="P19" s="18"/>
      <c r="Q19" s="18"/>
      <c r="R19" s="18">
        <v>1</v>
      </c>
      <c r="S19" s="18"/>
      <c r="T19" s="18"/>
      <c r="U19" s="18"/>
      <c r="V19" s="18"/>
      <c r="W19" s="20"/>
      <c r="X19" s="18"/>
      <c r="Y19" s="20">
        <v>412</v>
      </c>
      <c r="Z19" s="18"/>
      <c r="AA19" s="18"/>
      <c r="AB19" s="18">
        <v>1</v>
      </c>
      <c r="AC19" s="18"/>
      <c r="AD19" s="18"/>
      <c r="AE19" s="18">
        <v>1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0"/>
      <c r="AQ19" s="20"/>
      <c r="AR19" s="17"/>
      <c r="AS19" s="18"/>
      <c r="AT19" s="18"/>
      <c r="AU19" s="18"/>
      <c r="AV19" s="18"/>
      <c r="AW19" s="17"/>
      <c r="AX19" s="17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20">
        <v>90</v>
      </c>
      <c r="BN19" s="20">
        <v>157</v>
      </c>
      <c r="BO19" s="20">
        <v>164</v>
      </c>
      <c r="BP19" s="20">
        <v>155</v>
      </c>
      <c r="BQ19" s="20"/>
      <c r="BR19" s="21"/>
      <c r="BS19" s="21"/>
      <c r="BT19" s="20"/>
      <c r="BU19" s="21"/>
      <c r="BV19" s="21"/>
      <c r="BW19" s="21"/>
      <c r="BX19" s="21"/>
      <c r="BY19" s="20"/>
      <c r="BZ19" s="20"/>
      <c r="CA19" s="21"/>
      <c r="CB19" s="20"/>
      <c r="CC19" s="20"/>
      <c r="CD19" s="21"/>
      <c r="CE19" s="21"/>
      <c r="CF19" s="21"/>
      <c r="CG19" s="21"/>
      <c r="CH19" s="21"/>
      <c r="CI19" s="20"/>
      <c r="CJ19" s="21"/>
      <c r="CK19" s="21"/>
      <c r="CL19" s="21"/>
      <c r="CM19" s="21"/>
      <c r="CN19" s="20"/>
      <c r="CO19" s="20"/>
      <c r="CP19" s="20">
        <v>95.92</v>
      </c>
      <c r="CQ19" s="20">
        <v>173.8</v>
      </c>
      <c r="CR19" s="20">
        <v>99.59</v>
      </c>
      <c r="CS19" s="20">
        <v>122.52</v>
      </c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18"/>
      <c r="DT19" s="18"/>
      <c r="DU19" s="22"/>
      <c r="DV19" s="22"/>
      <c r="DW19" s="22"/>
      <c r="DX19" s="18"/>
      <c r="DY19" s="22"/>
      <c r="DZ19" s="22"/>
      <c r="EA19" s="18"/>
      <c r="EB19" s="22"/>
      <c r="EC19" s="18"/>
      <c r="ED19" s="22"/>
      <c r="EE19" s="22"/>
    </row>
    <row r="20" spans="1:135" ht="15.75" customHeight="1">
      <c r="A20" s="10">
        <v>14</v>
      </c>
      <c r="B20" s="17" t="s">
        <v>108</v>
      </c>
      <c r="C20" s="17" t="s">
        <v>124</v>
      </c>
      <c r="D20" s="18" t="s">
        <v>109</v>
      </c>
      <c r="E20" s="19">
        <v>338570257</v>
      </c>
      <c r="F20" s="18" t="s">
        <v>152</v>
      </c>
      <c r="G20" s="18">
        <v>1880</v>
      </c>
      <c r="H20" s="18">
        <v>9</v>
      </c>
      <c r="I20" s="18" t="s">
        <v>113</v>
      </c>
      <c r="J20" s="20">
        <v>218.49</v>
      </c>
      <c r="K20" s="20">
        <v>900</v>
      </c>
      <c r="L20" s="18"/>
      <c r="M20" s="18"/>
      <c r="N20" s="18"/>
      <c r="O20" s="18"/>
      <c r="P20" s="18"/>
      <c r="Q20" s="18"/>
      <c r="R20" s="18">
        <v>1</v>
      </c>
      <c r="S20" s="18"/>
      <c r="T20" s="18"/>
      <c r="U20" s="18"/>
      <c r="V20" s="18"/>
      <c r="W20" s="20"/>
      <c r="X20" s="18"/>
      <c r="Y20" s="20">
        <v>217</v>
      </c>
      <c r="Z20" s="18"/>
      <c r="AA20" s="18"/>
      <c r="AB20" s="18">
        <v>1</v>
      </c>
      <c r="AC20" s="18"/>
      <c r="AD20" s="18"/>
      <c r="AE20" s="18">
        <v>1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0"/>
      <c r="AQ20" s="20"/>
      <c r="AR20" s="17"/>
      <c r="AS20" s="18"/>
      <c r="AT20" s="18"/>
      <c r="AU20" s="18"/>
      <c r="AV20" s="18"/>
      <c r="AW20" s="17"/>
      <c r="AX20" s="17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20">
        <v>131</v>
      </c>
      <c r="BN20" s="20">
        <v>121</v>
      </c>
      <c r="BO20" s="20">
        <v>93</v>
      </c>
      <c r="BP20" s="20">
        <v>144</v>
      </c>
      <c r="BQ20" s="20"/>
      <c r="BR20" s="21"/>
      <c r="BS20" s="21"/>
      <c r="BT20" s="20"/>
      <c r="BU20" s="21"/>
      <c r="BV20" s="21"/>
      <c r="BW20" s="21"/>
      <c r="BX20" s="21"/>
      <c r="BY20" s="20"/>
      <c r="BZ20" s="20"/>
      <c r="CA20" s="21"/>
      <c r="CB20" s="20"/>
      <c r="CC20" s="20"/>
      <c r="CD20" s="21"/>
      <c r="CE20" s="21"/>
      <c r="CF20" s="21"/>
      <c r="CG20" s="21"/>
      <c r="CH20" s="21"/>
      <c r="CI20" s="20"/>
      <c r="CJ20" s="21"/>
      <c r="CK20" s="21"/>
      <c r="CL20" s="21"/>
      <c r="CM20" s="21"/>
      <c r="CN20" s="20"/>
      <c r="CO20" s="20"/>
      <c r="CP20" s="20">
        <v>133.12</v>
      </c>
      <c r="CQ20" s="20">
        <v>131.68</v>
      </c>
      <c r="CR20" s="20">
        <v>94.65</v>
      </c>
      <c r="CS20" s="20">
        <v>109.97</v>
      </c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18"/>
      <c r="DT20" s="18"/>
      <c r="DU20" s="22"/>
      <c r="DV20" s="22"/>
      <c r="DW20" s="22"/>
      <c r="DX20" s="18"/>
      <c r="DY20" s="22"/>
      <c r="DZ20" s="22"/>
      <c r="EA20" s="18"/>
      <c r="EB20" s="22"/>
      <c r="EC20" s="18"/>
      <c r="ED20" s="22"/>
      <c r="EE20" s="22"/>
    </row>
    <row r="21" spans="1:135" ht="15.75" customHeight="1">
      <c r="A21" s="10">
        <v>15</v>
      </c>
      <c r="B21" s="17" t="s">
        <v>108</v>
      </c>
      <c r="C21" s="17" t="s">
        <v>124</v>
      </c>
      <c r="D21" s="18" t="s">
        <v>109</v>
      </c>
      <c r="E21" s="19">
        <v>338570257</v>
      </c>
      <c r="F21" s="18" t="s">
        <v>153</v>
      </c>
      <c r="G21" s="18">
        <v>1860</v>
      </c>
      <c r="H21" s="18">
        <v>11</v>
      </c>
      <c r="I21" s="18" t="s">
        <v>113</v>
      </c>
      <c r="J21" s="20">
        <v>359.24</v>
      </c>
      <c r="K21" s="20">
        <v>1865</v>
      </c>
      <c r="L21" s="18"/>
      <c r="M21" s="18"/>
      <c r="N21" s="18"/>
      <c r="O21" s="18"/>
      <c r="P21" s="18"/>
      <c r="Q21" s="18"/>
      <c r="R21" s="18">
        <v>1</v>
      </c>
      <c r="S21" s="18"/>
      <c r="T21" s="18"/>
      <c r="U21" s="18"/>
      <c r="V21" s="18"/>
      <c r="W21" s="20"/>
      <c r="X21" s="18"/>
      <c r="Y21" s="20">
        <v>253</v>
      </c>
      <c r="Z21" s="18"/>
      <c r="AA21" s="18"/>
      <c r="AB21" s="18">
        <v>1</v>
      </c>
      <c r="AC21" s="18"/>
      <c r="AD21" s="18"/>
      <c r="AE21" s="18">
        <v>1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20"/>
      <c r="AQ21" s="20"/>
      <c r="AR21" s="17"/>
      <c r="AS21" s="18"/>
      <c r="AT21" s="18"/>
      <c r="AU21" s="18"/>
      <c r="AV21" s="18"/>
      <c r="AW21" s="17"/>
      <c r="AX21" s="17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20">
        <v>205</v>
      </c>
      <c r="BN21" s="20">
        <v>487</v>
      </c>
      <c r="BO21" s="20">
        <v>552</v>
      </c>
      <c r="BP21" s="20">
        <v>239</v>
      </c>
      <c r="BQ21" s="20"/>
      <c r="BR21" s="21"/>
      <c r="BS21" s="21"/>
      <c r="BT21" s="20"/>
      <c r="BU21" s="21"/>
      <c r="BV21" s="21"/>
      <c r="BW21" s="21"/>
      <c r="BX21" s="21"/>
      <c r="BY21" s="20"/>
      <c r="BZ21" s="20"/>
      <c r="CA21" s="21"/>
      <c r="CB21" s="20"/>
      <c r="CC21" s="20"/>
      <c r="CD21" s="21"/>
      <c r="CE21" s="21"/>
      <c r="CF21" s="21"/>
      <c r="CG21" s="21"/>
      <c r="CH21" s="21"/>
      <c r="CI21" s="20"/>
      <c r="CJ21" s="21"/>
      <c r="CK21" s="21"/>
      <c r="CL21" s="21"/>
      <c r="CM21" s="21"/>
      <c r="CN21" s="20"/>
      <c r="CO21" s="20"/>
      <c r="CP21" s="20">
        <v>207.58</v>
      </c>
      <c r="CQ21" s="20">
        <v>327.42</v>
      </c>
      <c r="CR21" s="20">
        <v>307.81</v>
      </c>
      <c r="CS21" s="20">
        <v>159.05</v>
      </c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18"/>
      <c r="DT21" s="18"/>
      <c r="DU21" s="22"/>
      <c r="DV21" s="22"/>
      <c r="DW21" s="22"/>
      <c r="DX21" s="18"/>
      <c r="DY21" s="22"/>
      <c r="DZ21" s="22"/>
      <c r="EA21" s="18"/>
      <c r="EB21" s="22"/>
      <c r="EC21" s="18"/>
      <c r="ED21" s="22"/>
      <c r="EE21" s="22"/>
    </row>
    <row r="22" spans="1:135" ht="15.75" customHeight="1">
      <c r="A22" s="10">
        <v>16</v>
      </c>
      <c r="B22" s="17" t="s">
        <v>108</v>
      </c>
      <c r="C22" s="17" t="s">
        <v>124</v>
      </c>
      <c r="D22" s="18" t="s">
        <v>109</v>
      </c>
      <c r="E22" s="19">
        <v>338570257</v>
      </c>
      <c r="F22" s="18" t="s">
        <v>154</v>
      </c>
      <c r="G22" s="18">
        <v>1830</v>
      </c>
      <c r="H22" s="18">
        <v>11</v>
      </c>
      <c r="I22" s="18" t="s">
        <v>113</v>
      </c>
      <c r="J22" s="20">
        <v>270.69</v>
      </c>
      <c r="K22" s="20">
        <v>1865</v>
      </c>
      <c r="L22" s="18"/>
      <c r="M22" s="18"/>
      <c r="N22" s="18"/>
      <c r="O22" s="18"/>
      <c r="P22" s="18"/>
      <c r="Q22" s="18"/>
      <c r="R22" s="18">
        <v>1</v>
      </c>
      <c r="S22" s="18"/>
      <c r="T22" s="18"/>
      <c r="U22" s="18"/>
      <c r="V22" s="18"/>
      <c r="W22" s="20"/>
      <c r="X22" s="18"/>
      <c r="Y22" s="20">
        <v>169</v>
      </c>
      <c r="Z22" s="18"/>
      <c r="AA22" s="18"/>
      <c r="AB22" s="18">
        <v>1</v>
      </c>
      <c r="AC22" s="18"/>
      <c r="AD22" s="18"/>
      <c r="AE22" s="18">
        <v>1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20"/>
      <c r="AQ22" s="20"/>
      <c r="AR22" s="17"/>
      <c r="AS22" s="18"/>
      <c r="AT22" s="18"/>
      <c r="AU22" s="18"/>
      <c r="AV22" s="18"/>
      <c r="AW22" s="17"/>
      <c r="AX22" s="17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20">
        <v>343</v>
      </c>
      <c r="BN22" s="20">
        <v>421</v>
      </c>
      <c r="BO22" s="20">
        <v>349</v>
      </c>
      <c r="BP22" s="20">
        <v>389</v>
      </c>
      <c r="BQ22" s="20"/>
      <c r="BR22" s="21"/>
      <c r="BS22" s="21"/>
      <c r="BT22" s="20"/>
      <c r="BU22" s="21"/>
      <c r="BV22" s="21"/>
      <c r="BW22" s="21"/>
      <c r="BX22" s="21"/>
      <c r="BY22" s="20"/>
      <c r="BZ22" s="20"/>
      <c r="CA22" s="21"/>
      <c r="CB22" s="20"/>
      <c r="CC22" s="20"/>
      <c r="CD22" s="21"/>
      <c r="CE22" s="21"/>
      <c r="CF22" s="21"/>
      <c r="CG22" s="21"/>
      <c r="CH22" s="21"/>
      <c r="CI22" s="20"/>
      <c r="CJ22" s="21"/>
      <c r="CK22" s="21"/>
      <c r="CL22" s="21"/>
      <c r="CM22" s="21"/>
      <c r="CN22" s="20"/>
      <c r="CO22" s="20"/>
      <c r="CP22" s="20">
        <v>269.72</v>
      </c>
      <c r="CQ22" s="20">
        <v>259.8</v>
      </c>
      <c r="CR22" s="20">
        <v>169.54</v>
      </c>
      <c r="CS22" s="20">
        <v>266.67</v>
      </c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18"/>
      <c r="DT22" s="18"/>
      <c r="DU22" s="22"/>
      <c r="DV22" s="22"/>
      <c r="DW22" s="22"/>
      <c r="DX22" s="18"/>
      <c r="DY22" s="22"/>
      <c r="DZ22" s="22"/>
      <c r="EA22" s="18"/>
      <c r="EB22" s="22"/>
      <c r="EC22" s="18"/>
      <c r="ED22" s="22">
        <v>2017</v>
      </c>
      <c r="EE22" s="22"/>
    </row>
    <row r="23" spans="1:135" ht="15.75" customHeight="1">
      <c r="A23" s="10">
        <v>17</v>
      </c>
      <c r="B23" s="17" t="s">
        <v>108</v>
      </c>
      <c r="C23" s="17" t="s">
        <v>124</v>
      </c>
      <c r="D23" s="18" t="s">
        <v>109</v>
      </c>
      <c r="E23" s="19">
        <v>338570257</v>
      </c>
      <c r="F23" s="18" t="s">
        <v>168</v>
      </c>
      <c r="G23" s="18">
        <v>1900</v>
      </c>
      <c r="H23" s="18">
        <v>13</v>
      </c>
      <c r="I23" s="18" t="s">
        <v>113</v>
      </c>
      <c r="J23" s="20">
        <v>229.91</v>
      </c>
      <c r="K23" s="20">
        <v>1666</v>
      </c>
      <c r="L23" s="18"/>
      <c r="M23" s="18"/>
      <c r="N23" s="18"/>
      <c r="O23" s="18"/>
      <c r="P23" s="18"/>
      <c r="Q23" s="18"/>
      <c r="R23" s="18">
        <v>1</v>
      </c>
      <c r="S23" s="18"/>
      <c r="T23" s="18"/>
      <c r="U23" s="18"/>
      <c r="V23" s="18"/>
      <c r="W23" s="20"/>
      <c r="X23" s="18"/>
      <c r="Y23" s="20">
        <v>285</v>
      </c>
      <c r="Z23" s="18"/>
      <c r="AA23" s="18"/>
      <c r="AB23" s="18">
        <v>1</v>
      </c>
      <c r="AC23" s="18"/>
      <c r="AD23" s="18"/>
      <c r="AE23" s="18">
        <v>1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20"/>
      <c r="AQ23" s="20"/>
      <c r="AR23" s="17"/>
      <c r="AS23" s="18"/>
      <c r="AT23" s="18"/>
      <c r="AU23" s="18"/>
      <c r="AV23" s="18"/>
      <c r="AW23" s="17"/>
      <c r="AX23" s="17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20">
        <v>928</v>
      </c>
      <c r="BN23" s="20">
        <v>1126</v>
      </c>
      <c r="BO23" s="20">
        <v>497</v>
      </c>
      <c r="BP23" s="20">
        <v>506</v>
      </c>
      <c r="BQ23" s="20"/>
      <c r="BR23" s="21"/>
      <c r="BS23" s="21"/>
      <c r="BT23" s="20"/>
      <c r="BU23" s="21"/>
      <c r="BV23" s="21"/>
      <c r="BW23" s="21"/>
      <c r="BX23" s="21"/>
      <c r="BY23" s="20"/>
      <c r="BZ23" s="20"/>
      <c r="CA23" s="21"/>
      <c r="CB23" s="20"/>
      <c r="CC23" s="20"/>
      <c r="CD23" s="21"/>
      <c r="CE23" s="21"/>
      <c r="CF23" s="21"/>
      <c r="CG23" s="21"/>
      <c r="CH23" s="21"/>
      <c r="CI23" s="20"/>
      <c r="CJ23" s="21"/>
      <c r="CK23" s="21"/>
      <c r="CL23" s="21"/>
      <c r="CM23" s="21"/>
      <c r="CN23" s="20"/>
      <c r="CO23" s="20"/>
      <c r="CP23" s="20">
        <v>544.98</v>
      </c>
      <c r="CQ23" s="20">
        <v>751.96</v>
      </c>
      <c r="CR23" s="20">
        <v>312.87</v>
      </c>
      <c r="CS23" s="20">
        <v>303.55</v>
      </c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18"/>
      <c r="DT23" s="18"/>
      <c r="DU23" s="22"/>
      <c r="DV23" s="22"/>
      <c r="DW23" s="22"/>
      <c r="DX23" s="18"/>
      <c r="DY23" s="22"/>
      <c r="DZ23" s="22"/>
      <c r="EA23" s="18"/>
      <c r="EB23" s="22"/>
      <c r="EC23" s="18"/>
      <c r="ED23" s="22">
        <v>2018</v>
      </c>
      <c r="EE23" s="22"/>
    </row>
    <row r="24" spans="1:135" ht="15.75" customHeight="1">
      <c r="A24" s="10">
        <v>18</v>
      </c>
      <c r="B24" s="17" t="s">
        <v>108</v>
      </c>
      <c r="C24" s="17" t="s">
        <v>124</v>
      </c>
      <c r="D24" s="18" t="s">
        <v>109</v>
      </c>
      <c r="E24" s="19">
        <v>338570257</v>
      </c>
      <c r="F24" s="18" t="s">
        <v>169</v>
      </c>
      <c r="G24" s="18">
        <v>1984</v>
      </c>
      <c r="H24" s="18">
        <v>13</v>
      </c>
      <c r="I24" s="18" t="s">
        <v>113</v>
      </c>
      <c r="J24" s="20">
        <v>263.42</v>
      </c>
      <c r="K24" s="20">
        <v>1760</v>
      </c>
      <c r="L24" s="18"/>
      <c r="M24" s="18"/>
      <c r="N24" s="18"/>
      <c r="O24" s="18"/>
      <c r="P24" s="18"/>
      <c r="Q24" s="18"/>
      <c r="R24" s="18">
        <v>1</v>
      </c>
      <c r="S24" s="18"/>
      <c r="T24" s="18"/>
      <c r="U24" s="18"/>
      <c r="V24" s="18"/>
      <c r="W24" s="20"/>
      <c r="X24" s="18"/>
      <c r="Y24" s="20">
        <v>306</v>
      </c>
      <c r="Z24" s="18"/>
      <c r="AA24" s="18"/>
      <c r="AB24" s="18">
        <v>1</v>
      </c>
      <c r="AC24" s="18"/>
      <c r="AD24" s="18"/>
      <c r="AE24" s="18">
        <v>1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0"/>
      <c r="AQ24" s="20"/>
      <c r="AR24" s="17"/>
      <c r="AS24" s="18"/>
      <c r="AT24" s="18"/>
      <c r="AU24" s="18"/>
      <c r="AV24" s="18"/>
      <c r="AW24" s="17"/>
      <c r="AX24" s="17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20">
        <v>160</v>
      </c>
      <c r="BN24" s="20">
        <v>183</v>
      </c>
      <c r="BO24" s="20">
        <v>227</v>
      </c>
      <c r="BP24" s="20">
        <v>192</v>
      </c>
      <c r="BQ24" s="20"/>
      <c r="BR24" s="21"/>
      <c r="BS24" s="21"/>
      <c r="BT24" s="20"/>
      <c r="BU24" s="21"/>
      <c r="BV24" s="21"/>
      <c r="BW24" s="21"/>
      <c r="BX24" s="21"/>
      <c r="BY24" s="20"/>
      <c r="BZ24" s="20"/>
      <c r="CA24" s="21"/>
      <c r="CB24" s="20"/>
      <c r="CC24" s="20"/>
      <c r="CD24" s="21"/>
      <c r="CE24" s="21"/>
      <c r="CF24" s="21"/>
      <c r="CG24" s="21"/>
      <c r="CH24" s="21"/>
      <c r="CI24" s="20"/>
      <c r="CJ24" s="21"/>
      <c r="CK24" s="21"/>
      <c r="CL24" s="21"/>
      <c r="CM24" s="21"/>
      <c r="CN24" s="20"/>
      <c r="CO24" s="20"/>
      <c r="CP24" s="20">
        <v>139.12</v>
      </c>
      <c r="CQ24" s="20">
        <v>184.17</v>
      </c>
      <c r="CR24" s="20">
        <v>153.4</v>
      </c>
      <c r="CS24" s="20">
        <v>157.79</v>
      </c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18"/>
      <c r="DT24" s="18"/>
      <c r="DU24" s="22"/>
      <c r="DV24" s="22"/>
      <c r="DW24" s="22"/>
      <c r="DX24" s="18"/>
      <c r="DY24" s="22"/>
      <c r="DZ24" s="22"/>
      <c r="EA24" s="18"/>
      <c r="EB24" s="22"/>
      <c r="EC24" s="18"/>
      <c r="ED24" s="22">
        <v>2019</v>
      </c>
      <c r="EE24" s="22"/>
    </row>
    <row r="25" spans="1:135" ht="15.75" customHeight="1">
      <c r="A25" s="10">
        <v>19</v>
      </c>
      <c r="B25" s="17" t="s">
        <v>108</v>
      </c>
      <c r="C25" s="17" t="s">
        <v>124</v>
      </c>
      <c r="D25" s="18" t="s">
        <v>109</v>
      </c>
      <c r="E25" s="19">
        <v>338570257</v>
      </c>
      <c r="F25" s="18" t="s">
        <v>170</v>
      </c>
      <c r="G25" s="18">
        <v>1918</v>
      </c>
      <c r="H25" s="18">
        <v>18</v>
      </c>
      <c r="I25" s="18" t="s">
        <v>113</v>
      </c>
      <c r="J25" s="20">
        <v>422.65</v>
      </c>
      <c r="K25" s="20">
        <v>2143</v>
      </c>
      <c r="L25" s="18"/>
      <c r="M25" s="18"/>
      <c r="N25" s="18"/>
      <c r="O25" s="18"/>
      <c r="P25" s="18"/>
      <c r="Q25" s="18"/>
      <c r="R25" s="18">
        <v>1</v>
      </c>
      <c r="S25" s="18"/>
      <c r="T25" s="18"/>
      <c r="U25" s="18"/>
      <c r="V25" s="18"/>
      <c r="W25" s="20"/>
      <c r="X25" s="18"/>
      <c r="Y25" s="20">
        <v>433</v>
      </c>
      <c r="Z25" s="18"/>
      <c r="AA25" s="18"/>
      <c r="AB25" s="18">
        <v>1</v>
      </c>
      <c r="AC25" s="18"/>
      <c r="AD25" s="18"/>
      <c r="AE25" s="18">
        <v>1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20"/>
      <c r="AQ25" s="20"/>
      <c r="AR25" s="17"/>
      <c r="AS25" s="18"/>
      <c r="AT25" s="18"/>
      <c r="AU25" s="18"/>
      <c r="AV25" s="18"/>
      <c r="AW25" s="17"/>
      <c r="AX25" s="17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20">
        <v>59</v>
      </c>
      <c r="BN25" s="20">
        <v>57</v>
      </c>
      <c r="BO25" s="20">
        <v>121</v>
      </c>
      <c r="BP25" s="20">
        <v>17</v>
      </c>
      <c r="BQ25" s="20"/>
      <c r="BR25" s="21"/>
      <c r="BS25" s="21"/>
      <c r="BT25" s="20"/>
      <c r="BU25" s="21"/>
      <c r="BV25" s="21"/>
      <c r="BW25" s="21"/>
      <c r="BX25" s="21"/>
      <c r="BY25" s="20"/>
      <c r="BZ25" s="20"/>
      <c r="CA25" s="21"/>
      <c r="CB25" s="20"/>
      <c r="CC25" s="20"/>
      <c r="CD25" s="21"/>
      <c r="CE25" s="21"/>
      <c r="CF25" s="21"/>
      <c r="CG25" s="21"/>
      <c r="CH25" s="21"/>
      <c r="CI25" s="20"/>
      <c r="CJ25" s="21"/>
      <c r="CK25" s="21"/>
      <c r="CL25" s="21"/>
      <c r="CM25" s="21"/>
      <c r="CN25" s="20"/>
      <c r="CO25" s="20"/>
      <c r="CP25" s="20">
        <v>76.05</v>
      </c>
      <c r="CQ25" s="20">
        <v>105.05</v>
      </c>
      <c r="CR25" s="20">
        <v>124.31</v>
      </c>
      <c r="CS25" s="20">
        <v>59.73</v>
      </c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18"/>
      <c r="DT25" s="18"/>
      <c r="DU25" s="22"/>
      <c r="DV25" s="22"/>
      <c r="DW25" s="22"/>
      <c r="DX25" s="18"/>
      <c r="DY25" s="22"/>
      <c r="DZ25" s="22"/>
      <c r="EA25" s="18"/>
      <c r="EB25" s="22"/>
      <c r="EC25" s="18"/>
      <c r="ED25" s="22"/>
      <c r="EE25" s="22"/>
    </row>
    <row r="26" spans="1:135" ht="15.75" customHeight="1">
      <c r="A26" s="10">
        <v>20</v>
      </c>
      <c r="B26" s="17" t="s">
        <v>108</v>
      </c>
      <c r="C26" s="17" t="s">
        <v>124</v>
      </c>
      <c r="D26" s="18" t="s">
        <v>109</v>
      </c>
      <c r="E26" s="19">
        <v>338570257</v>
      </c>
      <c r="F26" s="18" t="s">
        <v>171</v>
      </c>
      <c r="G26" s="18">
        <v>1945</v>
      </c>
      <c r="H26" s="18">
        <v>7</v>
      </c>
      <c r="I26" s="18" t="s">
        <v>113</v>
      </c>
      <c r="J26" s="20">
        <v>139.5</v>
      </c>
      <c r="K26" s="20">
        <v>420</v>
      </c>
      <c r="L26" s="18"/>
      <c r="M26" s="18"/>
      <c r="N26" s="18"/>
      <c r="O26" s="18">
        <v>1</v>
      </c>
      <c r="P26" s="18"/>
      <c r="Q26" s="18"/>
      <c r="R26" s="18"/>
      <c r="S26" s="18"/>
      <c r="T26" s="18">
        <v>1</v>
      </c>
      <c r="U26" s="18"/>
      <c r="V26" s="18"/>
      <c r="W26" s="20">
        <v>29</v>
      </c>
      <c r="X26" s="18">
        <v>2007</v>
      </c>
      <c r="Y26" s="20">
        <v>265</v>
      </c>
      <c r="Z26" s="18"/>
      <c r="AA26" s="18"/>
      <c r="AB26" s="18">
        <v>1</v>
      </c>
      <c r="AC26" s="18"/>
      <c r="AD26" s="18"/>
      <c r="AE26" s="18">
        <v>1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20"/>
      <c r="AQ26" s="20"/>
      <c r="AR26" s="17"/>
      <c r="AS26" s="18"/>
      <c r="AT26" s="18"/>
      <c r="AU26" s="18"/>
      <c r="AV26" s="18"/>
      <c r="AW26" s="17"/>
      <c r="AX26" s="17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20">
        <v>102</v>
      </c>
      <c r="BN26" s="20">
        <v>99</v>
      </c>
      <c r="BO26" s="20">
        <v>92</v>
      </c>
      <c r="BP26" s="20">
        <v>116</v>
      </c>
      <c r="BQ26" s="20"/>
      <c r="BR26" s="21"/>
      <c r="BS26" s="21"/>
      <c r="BT26" s="20"/>
      <c r="BU26" s="21">
        <v>3437</v>
      </c>
      <c r="BV26" s="21">
        <v>3549</v>
      </c>
      <c r="BW26" s="21">
        <v>3611</v>
      </c>
      <c r="BX26" s="21">
        <v>3049</v>
      </c>
      <c r="BY26" s="20"/>
      <c r="BZ26" s="20"/>
      <c r="CA26" s="21"/>
      <c r="CB26" s="20"/>
      <c r="CC26" s="20"/>
      <c r="CD26" s="21"/>
      <c r="CE26" s="21"/>
      <c r="CF26" s="21"/>
      <c r="CG26" s="21"/>
      <c r="CH26" s="21"/>
      <c r="CI26" s="20"/>
      <c r="CJ26" s="21"/>
      <c r="CK26" s="21"/>
      <c r="CL26" s="21"/>
      <c r="CM26" s="21"/>
      <c r="CN26" s="20"/>
      <c r="CO26" s="20"/>
      <c r="CP26" s="20">
        <v>107.47</v>
      </c>
      <c r="CQ26" s="20">
        <v>130.5</v>
      </c>
      <c r="CR26" s="20">
        <v>88.46</v>
      </c>
      <c r="CS26" s="20">
        <v>99.04</v>
      </c>
      <c r="CT26" s="20"/>
      <c r="CU26" s="20"/>
      <c r="CV26" s="20"/>
      <c r="CW26" s="20"/>
      <c r="CX26" s="20">
        <v>6931.06</v>
      </c>
      <c r="CY26" s="20">
        <v>7746.33</v>
      </c>
      <c r="CZ26" s="20">
        <v>7617.28</v>
      </c>
      <c r="DA26" s="20">
        <v>6735.53</v>
      </c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18"/>
      <c r="DT26" s="18"/>
      <c r="DU26" s="22"/>
      <c r="DV26" s="22"/>
      <c r="DW26" s="22"/>
      <c r="DX26" s="18"/>
      <c r="DY26" s="22"/>
      <c r="DZ26" s="22"/>
      <c r="EA26" s="18"/>
      <c r="EB26" s="22"/>
      <c r="EC26" s="18"/>
      <c r="ED26" s="22"/>
      <c r="EE26" s="22"/>
    </row>
    <row r="27" spans="1:135" ht="15.75" customHeight="1">
      <c r="A27" s="10">
        <v>21</v>
      </c>
      <c r="B27" s="17" t="s">
        <v>108</v>
      </c>
      <c r="C27" s="17" t="s">
        <v>124</v>
      </c>
      <c r="D27" s="18" t="s">
        <v>109</v>
      </c>
      <c r="E27" s="19">
        <v>338570257</v>
      </c>
      <c r="F27" s="18" t="s">
        <v>172</v>
      </c>
      <c r="G27" s="18">
        <v>1860</v>
      </c>
      <c r="H27" s="18">
        <v>12</v>
      </c>
      <c r="I27" s="18" t="s">
        <v>113</v>
      </c>
      <c r="J27" s="20">
        <v>285.49</v>
      </c>
      <c r="K27" s="20">
        <v>1569</v>
      </c>
      <c r="L27" s="18"/>
      <c r="M27" s="18"/>
      <c r="N27" s="18"/>
      <c r="O27" s="18"/>
      <c r="P27" s="18"/>
      <c r="Q27" s="18"/>
      <c r="R27" s="18">
        <v>1</v>
      </c>
      <c r="S27" s="18"/>
      <c r="T27" s="18"/>
      <c r="U27" s="18"/>
      <c r="V27" s="18"/>
      <c r="W27" s="20"/>
      <c r="X27" s="18"/>
      <c r="Y27" s="20">
        <v>422</v>
      </c>
      <c r="Z27" s="18"/>
      <c r="AA27" s="18"/>
      <c r="AB27" s="18">
        <v>1</v>
      </c>
      <c r="AC27" s="18"/>
      <c r="AD27" s="18"/>
      <c r="AE27" s="18">
        <v>1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0"/>
      <c r="AQ27" s="20"/>
      <c r="AR27" s="17"/>
      <c r="AS27" s="18"/>
      <c r="AT27" s="18"/>
      <c r="AU27" s="18"/>
      <c r="AV27" s="18"/>
      <c r="AW27" s="17"/>
      <c r="AX27" s="17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20">
        <v>237</v>
      </c>
      <c r="BN27" s="20">
        <v>312</v>
      </c>
      <c r="BO27" s="20">
        <v>401</v>
      </c>
      <c r="BP27" s="20">
        <v>311</v>
      </c>
      <c r="BQ27" s="20"/>
      <c r="BR27" s="21"/>
      <c r="BS27" s="21"/>
      <c r="BT27" s="20"/>
      <c r="BU27" s="21"/>
      <c r="BV27" s="21"/>
      <c r="BW27" s="21"/>
      <c r="BX27" s="21"/>
      <c r="BY27" s="20"/>
      <c r="BZ27" s="20"/>
      <c r="CA27" s="21"/>
      <c r="CB27" s="20"/>
      <c r="CC27" s="20"/>
      <c r="CD27" s="21"/>
      <c r="CE27" s="21"/>
      <c r="CF27" s="21"/>
      <c r="CG27" s="21"/>
      <c r="CH27" s="21"/>
      <c r="CI27" s="20"/>
      <c r="CJ27" s="21"/>
      <c r="CK27" s="21"/>
      <c r="CL27" s="21"/>
      <c r="CM27" s="21"/>
      <c r="CN27" s="20"/>
      <c r="CO27" s="20"/>
      <c r="CP27" s="20">
        <v>234.55</v>
      </c>
      <c r="CQ27" s="20">
        <v>245.58</v>
      </c>
      <c r="CR27" s="20">
        <v>244.51</v>
      </c>
      <c r="CS27" s="20">
        <v>210.71</v>
      </c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18"/>
      <c r="DT27" s="18"/>
      <c r="DU27" s="22"/>
      <c r="DV27" s="22"/>
      <c r="DW27" s="22"/>
      <c r="DX27" s="18"/>
      <c r="DY27" s="22"/>
      <c r="DZ27" s="22"/>
      <c r="EA27" s="18"/>
      <c r="EB27" s="22"/>
      <c r="EC27" s="18"/>
      <c r="ED27" s="22"/>
      <c r="EE27" s="22"/>
    </row>
    <row r="28" spans="1:135" ht="15.75" customHeight="1">
      <c r="A28" s="10">
        <v>22</v>
      </c>
      <c r="B28" s="17" t="s">
        <v>108</v>
      </c>
      <c r="C28" s="17" t="s">
        <v>124</v>
      </c>
      <c r="D28" s="18" t="s">
        <v>109</v>
      </c>
      <c r="E28" s="19">
        <v>338570257</v>
      </c>
      <c r="F28" s="18" t="s">
        <v>173</v>
      </c>
      <c r="G28" s="18">
        <v>1860</v>
      </c>
      <c r="H28" s="18">
        <v>10</v>
      </c>
      <c r="I28" s="18" t="s">
        <v>113</v>
      </c>
      <c r="J28" s="20">
        <v>346.9</v>
      </c>
      <c r="K28" s="20">
        <v>1869</v>
      </c>
      <c r="L28" s="18"/>
      <c r="M28" s="18"/>
      <c r="N28" s="18"/>
      <c r="O28" s="18"/>
      <c r="P28" s="18"/>
      <c r="Q28" s="18"/>
      <c r="R28" s="18">
        <v>1</v>
      </c>
      <c r="S28" s="18"/>
      <c r="T28" s="18"/>
      <c r="U28" s="18"/>
      <c r="V28" s="18"/>
      <c r="W28" s="20"/>
      <c r="X28" s="18"/>
      <c r="Y28" s="20">
        <v>147</v>
      </c>
      <c r="Z28" s="18"/>
      <c r="AA28" s="18"/>
      <c r="AB28" s="18">
        <v>1</v>
      </c>
      <c r="AC28" s="18"/>
      <c r="AD28" s="18"/>
      <c r="AE28" s="18">
        <v>1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20"/>
      <c r="AQ28" s="20"/>
      <c r="AR28" s="17"/>
      <c r="AS28" s="18"/>
      <c r="AT28" s="18"/>
      <c r="AU28" s="18"/>
      <c r="AV28" s="18"/>
      <c r="AW28" s="17"/>
      <c r="AX28" s="17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20">
        <v>429</v>
      </c>
      <c r="BN28" s="20">
        <v>888</v>
      </c>
      <c r="BO28" s="20">
        <v>747</v>
      </c>
      <c r="BP28" s="20">
        <v>733</v>
      </c>
      <c r="BQ28" s="20"/>
      <c r="BR28" s="21"/>
      <c r="BS28" s="21"/>
      <c r="BT28" s="20"/>
      <c r="BU28" s="21"/>
      <c r="BV28" s="21"/>
      <c r="BW28" s="21"/>
      <c r="BX28" s="21"/>
      <c r="BY28" s="20"/>
      <c r="BZ28" s="20"/>
      <c r="CA28" s="21"/>
      <c r="CB28" s="20"/>
      <c r="CC28" s="20"/>
      <c r="CD28" s="21"/>
      <c r="CE28" s="21"/>
      <c r="CF28" s="21"/>
      <c r="CG28" s="21"/>
      <c r="CH28" s="21"/>
      <c r="CI28" s="20"/>
      <c r="CJ28" s="21"/>
      <c r="CK28" s="21"/>
      <c r="CL28" s="21"/>
      <c r="CM28" s="21"/>
      <c r="CN28" s="20"/>
      <c r="CO28" s="20"/>
      <c r="CP28" s="21">
        <v>685.47</v>
      </c>
      <c r="CQ28" s="21">
        <v>1806.86</v>
      </c>
      <c r="CR28" s="21">
        <v>1058.54</v>
      </c>
      <c r="CS28" s="21">
        <v>1287.75</v>
      </c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18"/>
      <c r="DT28" s="18"/>
      <c r="DU28" s="22"/>
      <c r="DV28" s="22"/>
      <c r="DW28" s="22"/>
      <c r="DX28" s="18"/>
      <c r="DY28" s="22"/>
      <c r="DZ28" s="22"/>
      <c r="EA28" s="18"/>
      <c r="EB28" s="22"/>
      <c r="EC28" s="18"/>
      <c r="ED28" s="22"/>
      <c r="EE28" s="22"/>
    </row>
    <row r="29" spans="1:135" ht="15.75" customHeight="1">
      <c r="A29" s="10">
        <v>23</v>
      </c>
      <c r="B29" s="17" t="s">
        <v>108</v>
      </c>
      <c r="C29" s="17" t="s">
        <v>124</v>
      </c>
      <c r="D29" s="18" t="s">
        <v>109</v>
      </c>
      <c r="E29" s="19">
        <v>338570257</v>
      </c>
      <c r="F29" s="18" t="s">
        <v>174</v>
      </c>
      <c r="G29" s="18">
        <v>1900</v>
      </c>
      <c r="H29" s="18">
        <v>10</v>
      </c>
      <c r="I29" s="18" t="s">
        <v>113</v>
      </c>
      <c r="J29" s="20">
        <v>218.58</v>
      </c>
      <c r="K29" s="20">
        <v>1583</v>
      </c>
      <c r="L29" s="18"/>
      <c r="M29" s="18"/>
      <c r="N29" s="18"/>
      <c r="O29" s="18"/>
      <c r="P29" s="18"/>
      <c r="Q29" s="18"/>
      <c r="R29" s="18">
        <v>1</v>
      </c>
      <c r="S29" s="18"/>
      <c r="T29" s="18"/>
      <c r="U29" s="18"/>
      <c r="V29" s="18"/>
      <c r="W29" s="20"/>
      <c r="X29" s="18"/>
      <c r="Y29" s="20">
        <v>458</v>
      </c>
      <c r="Z29" s="18"/>
      <c r="AA29" s="18"/>
      <c r="AB29" s="18">
        <v>1</v>
      </c>
      <c r="AC29" s="18"/>
      <c r="AD29" s="18"/>
      <c r="AE29" s="18">
        <v>1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20"/>
      <c r="AQ29" s="20"/>
      <c r="AR29" s="17"/>
      <c r="AS29" s="18"/>
      <c r="AT29" s="18"/>
      <c r="AU29" s="18"/>
      <c r="AV29" s="18"/>
      <c r="AW29" s="17"/>
      <c r="AX29" s="17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20">
        <v>462</v>
      </c>
      <c r="BN29" s="20">
        <v>403</v>
      </c>
      <c r="BO29" s="20">
        <v>514</v>
      </c>
      <c r="BP29" s="20">
        <v>500</v>
      </c>
      <c r="BQ29" s="20"/>
      <c r="BR29" s="21"/>
      <c r="BS29" s="21"/>
      <c r="BT29" s="20"/>
      <c r="BU29" s="21"/>
      <c r="BV29" s="21"/>
      <c r="BW29" s="21"/>
      <c r="BX29" s="21"/>
      <c r="BY29" s="20"/>
      <c r="BZ29" s="20"/>
      <c r="CA29" s="21"/>
      <c r="CB29" s="20"/>
      <c r="CC29" s="20"/>
      <c r="CD29" s="21"/>
      <c r="CE29" s="21"/>
      <c r="CF29" s="21"/>
      <c r="CG29" s="21"/>
      <c r="CH29" s="21"/>
      <c r="CI29" s="20"/>
      <c r="CJ29" s="21"/>
      <c r="CK29" s="21"/>
      <c r="CL29" s="21"/>
      <c r="CM29" s="21"/>
      <c r="CN29" s="20"/>
      <c r="CO29" s="20"/>
      <c r="CP29" s="20">
        <v>296.2</v>
      </c>
      <c r="CQ29" s="20">
        <v>269.88</v>
      </c>
      <c r="CR29" s="20">
        <v>288.48</v>
      </c>
      <c r="CS29" s="20">
        <v>319.56</v>
      </c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18"/>
      <c r="DT29" s="18"/>
      <c r="DU29" s="22"/>
      <c r="DV29" s="22"/>
      <c r="DW29" s="22"/>
      <c r="DX29" s="18"/>
      <c r="DY29" s="22"/>
      <c r="DZ29" s="22"/>
      <c r="EA29" s="18"/>
      <c r="EB29" s="22"/>
      <c r="EC29" s="18"/>
      <c r="ED29" s="22"/>
      <c r="EE29" s="22"/>
    </row>
    <row r="30" spans="1:135" ht="15.75" customHeight="1">
      <c r="A30" s="10">
        <v>24</v>
      </c>
      <c r="B30" s="17" t="s">
        <v>108</v>
      </c>
      <c r="C30" s="17" t="s">
        <v>124</v>
      </c>
      <c r="D30" s="18" t="s">
        <v>109</v>
      </c>
      <c r="E30" s="19">
        <v>338570257</v>
      </c>
      <c r="F30" s="18" t="s">
        <v>176</v>
      </c>
      <c r="G30" s="18">
        <v>1945</v>
      </c>
      <c r="H30" s="18">
        <v>13</v>
      </c>
      <c r="I30" s="18" t="s">
        <v>113</v>
      </c>
      <c r="J30" s="20">
        <v>275.2</v>
      </c>
      <c r="K30" s="20">
        <v>3344</v>
      </c>
      <c r="L30" s="18"/>
      <c r="M30" s="18"/>
      <c r="N30" s="18"/>
      <c r="O30" s="18">
        <v>1</v>
      </c>
      <c r="P30" s="18"/>
      <c r="Q30" s="18"/>
      <c r="R30" s="18"/>
      <c r="S30" s="18"/>
      <c r="T30" s="18">
        <v>1</v>
      </c>
      <c r="U30" s="18"/>
      <c r="V30" s="18"/>
      <c r="W30" s="20">
        <v>40</v>
      </c>
      <c r="X30" s="18">
        <v>2013</v>
      </c>
      <c r="Y30" s="20">
        <v>308</v>
      </c>
      <c r="Z30" s="18"/>
      <c r="AA30" s="18"/>
      <c r="AB30" s="18">
        <v>1</v>
      </c>
      <c r="AC30" s="18"/>
      <c r="AD30" s="18"/>
      <c r="AE30" s="18">
        <v>1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20"/>
      <c r="AQ30" s="20"/>
      <c r="AR30" s="17"/>
      <c r="AS30" s="18"/>
      <c r="AT30" s="18"/>
      <c r="AU30" s="18"/>
      <c r="AV30" s="18"/>
      <c r="AW30" s="17"/>
      <c r="AX30" s="17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20">
        <v>639</v>
      </c>
      <c r="BN30" s="20">
        <v>669</v>
      </c>
      <c r="BO30" s="20">
        <v>554</v>
      </c>
      <c r="BP30" s="20">
        <v>624</v>
      </c>
      <c r="BQ30" s="20">
        <v>11.3</v>
      </c>
      <c r="BR30" s="21">
        <v>24.22</v>
      </c>
      <c r="BS30" s="21"/>
      <c r="BT30" s="20"/>
      <c r="BU30" s="21"/>
      <c r="BV30" s="21"/>
      <c r="BW30" s="21">
        <v>2695</v>
      </c>
      <c r="BX30" s="21">
        <v>7099</v>
      </c>
      <c r="BY30" s="20"/>
      <c r="BZ30" s="20"/>
      <c r="CA30" s="21"/>
      <c r="CB30" s="20"/>
      <c r="CC30" s="20"/>
      <c r="CD30" s="21"/>
      <c r="CE30" s="21"/>
      <c r="CF30" s="21"/>
      <c r="CG30" s="21"/>
      <c r="CH30" s="21"/>
      <c r="CI30" s="20"/>
      <c r="CJ30" s="21"/>
      <c r="CK30" s="21"/>
      <c r="CL30" s="21"/>
      <c r="CM30" s="21"/>
      <c r="CN30" s="20"/>
      <c r="CO30" s="20"/>
      <c r="CP30" s="20">
        <v>360.01</v>
      </c>
      <c r="CQ30" s="20">
        <v>460.86</v>
      </c>
      <c r="CR30" s="20">
        <v>364.28</v>
      </c>
      <c r="CS30" s="20">
        <v>267.17</v>
      </c>
      <c r="CT30" s="20">
        <v>11577.87</v>
      </c>
      <c r="CU30" s="20">
        <v>8622.3</v>
      </c>
      <c r="CV30" s="20">
        <v>8216.44</v>
      </c>
      <c r="CW30" s="20"/>
      <c r="CX30" s="20"/>
      <c r="CY30" s="20"/>
      <c r="CZ30" s="20">
        <v>5431.93</v>
      </c>
      <c r="DA30" s="20">
        <v>15488.32</v>
      </c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18"/>
      <c r="DT30" s="18"/>
      <c r="DU30" s="22"/>
      <c r="DV30" s="22"/>
      <c r="DW30" s="22"/>
      <c r="DX30" s="18"/>
      <c r="DY30" s="22"/>
      <c r="DZ30" s="22"/>
      <c r="EA30" s="18"/>
      <c r="EB30" s="22"/>
      <c r="EC30" s="18"/>
      <c r="ED30" s="22"/>
      <c r="EE30" s="22"/>
    </row>
    <row r="31" spans="1:135" ht="15.75" customHeight="1">
      <c r="A31" s="10">
        <v>25</v>
      </c>
      <c r="B31" s="17" t="s">
        <v>108</v>
      </c>
      <c r="C31" s="17" t="s">
        <v>124</v>
      </c>
      <c r="D31" s="18" t="s">
        <v>109</v>
      </c>
      <c r="E31" s="19">
        <v>338570257</v>
      </c>
      <c r="F31" s="18" t="s">
        <v>175</v>
      </c>
      <c r="G31" s="18">
        <v>1945</v>
      </c>
      <c r="H31" s="18">
        <v>9</v>
      </c>
      <c r="I31" s="18" t="s">
        <v>113</v>
      </c>
      <c r="J31" s="20">
        <v>305.82</v>
      </c>
      <c r="K31" s="20">
        <v>1066</v>
      </c>
      <c r="L31" s="18"/>
      <c r="M31" s="18"/>
      <c r="N31" s="18"/>
      <c r="O31" s="18">
        <v>1</v>
      </c>
      <c r="P31" s="18">
        <v>1</v>
      </c>
      <c r="Q31" s="18">
        <v>1</v>
      </c>
      <c r="R31" s="18"/>
      <c r="S31" s="18"/>
      <c r="T31" s="18">
        <v>1</v>
      </c>
      <c r="U31" s="18"/>
      <c r="V31" s="18"/>
      <c r="W31" s="20">
        <v>24</v>
      </c>
      <c r="X31" s="18">
        <v>2011</v>
      </c>
      <c r="Y31" s="20">
        <v>248</v>
      </c>
      <c r="Z31" s="18"/>
      <c r="AA31" s="18"/>
      <c r="AB31" s="18">
        <v>1</v>
      </c>
      <c r="AC31" s="18"/>
      <c r="AD31" s="18"/>
      <c r="AE31" s="18">
        <v>1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20"/>
      <c r="AQ31" s="20"/>
      <c r="AR31" s="17"/>
      <c r="AS31" s="18"/>
      <c r="AT31" s="18"/>
      <c r="AU31" s="18"/>
      <c r="AV31" s="18"/>
      <c r="AW31" s="17"/>
      <c r="AX31" s="17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20">
        <v>512</v>
      </c>
      <c r="BN31" s="20">
        <v>555</v>
      </c>
      <c r="BO31" s="20">
        <v>524</v>
      </c>
      <c r="BP31" s="20">
        <v>577</v>
      </c>
      <c r="BQ31" s="20">
        <v>9</v>
      </c>
      <c r="BR31" s="21"/>
      <c r="BS31" s="21"/>
      <c r="BT31" s="20"/>
      <c r="BU31" s="21">
        <v>807</v>
      </c>
      <c r="BV31" s="21">
        <v>3104</v>
      </c>
      <c r="BW31" s="21">
        <v>3310</v>
      </c>
      <c r="BX31" s="21">
        <v>2520</v>
      </c>
      <c r="BY31" s="20"/>
      <c r="BZ31" s="20"/>
      <c r="CA31" s="21"/>
      <c r="CB31" s="20"/>
      <c r="CC31" s="20"/>
      <c r="CD31" s="21"/>
      <c r="CE31" s="21"/>
      <c r="CF31" s="21"/>
      <c r="CG31" s="21"/>
      <c r="CH31" s="21"/>
      <c r="CI31" s="20"/>
      <c r="CJ31" s="21"/>
      <c r="CK31" s="21"/>
      <c r="CL31" s="21"/>
      <c r="CM31" s="21"/>
      <c r="CN31" s="20"/>
      <c r="CO31" s="20"/>
      <c r="CP31" s="20">
        <v>344.53</v>
      </c>
      <c r="CQ31" s="20">
        <v>2623.2</v>
      </c>
      <c r="CR31" s="20">
        <v>335.46</v>
      </c>
      <c r="CS31" s="20">
        <v>317.85</v>
      </c>
      <c r="CT31" s="20">
        <v>11345.24</v>
      </c>
      <c r="CU31" s="20"/>
      <c r="CV31" s="20"/>
      <c r="CW31" s="20"/>
      <c r="CX31" s="20">
        <v>1733.43</v>
      </c>
      <c r="CY31" s="20">
        <v>6877.89</v>
      </c>
      <c r="CZ31" s="20">
        <v>7038.52</v>
      </c>
      <c r="DA31" s="20">
        <v>5643</v>
      </c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18"/>
      <c r="DT31" s="18"/>
      <c r="DU31" s="22"/>
      <c r="DV31" s="22"/>
      <c r="DW31" s="22"/>
      <c r="DX31" s="18"/>
      <c r="DY31" s="22"/>
      <c r="DZ31" s="22"/>
      <c r="EA31" s="18"/>
      <c r="EB31" s="22"/>
      <c r="EC31" s="18"/>
      <c r="ED31" s="22">
        <v>2018</v>
      </c>
      <c r="EE31" s="22"/>
    </row>
    <row r="32" spans="1:135" ht="15.75" customHeight="1">
      <c r="A32" s="10">
        <v>26</v>
      </c>
      <c r="B32" s="17" t="s">
        <v>108</v>
      </c>
      <c r="C32" s="17" t="s">
        <v>124</v>
      </c>
      <c r="D32" s="18" t="s">
        <v>109</v>
      </c>
      <c r="E32" s="19">
        <v>338570257</v>
      </c>
      <c r="F32" s="18" t="s">
        <v>177</v>
      </c>
      <c r="G32" s="18">
        <v>1945</v>
      </c>
      <c r="H32" s="18">
        <v>25</v>
      </c>
      <c r="I32" s="18" t="s">
        <v>113</v>
      </c>
      <c r="J32" s="20">
        <v>435</v>
      </c>
      <c r="K32" s="20">
        <v>2400</v>
      </c>
      <c r="L32" s="18">
        <v>1</v>
      </c>
      <c r="M32" s="18"/>
      <c r="N32" s="18"/>
      <c r="O32" s="18">
        <v>1</v>
      </c>
      <c r="P32" s="18"/>
      <c r="Q32" s="18"/>
      <c r="R32" s="18"/>
      <c r="S32" s="18"/>
      <c r="T32" s="18">
        <v>1</v>
      </c>
      <c r="U32" s="18"/>
      <c r="V32" s="18"/>
      <c r="W32" s="20">
        <v>50</v>
      </c>
      <c r="X32" s="18">
        <v>2010</v>
      </c>
      <c r="Y32" s="20">
        <v>464</v>
      </c>
      <c r="Z32" s="18"/>
      <c r="AA32" s="18"/>
      <c r="AB32" s="18">
        <v>1</v>
      </c>
      <c r="AC32" s="18"/>
      <c r="AD32" s="18"/>
      <c r="AE32" s="18">
        <v>1</v>
      </c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20"/>
      <c r="AQ32" s="20"/>
      <c r="AR32" s="17"/>
      <c r="AS32" s="18"/>
      <c r="AT32" s="18"/>
      <c r="AU32" s="18"/>
      <c r="AV32" s="18"/>
      <c r="AW32" s="17"/>
      <c r="AX32" s="17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20">
        <v>1971</v>
      </c>
      <c r="BN32" s="20">
        <v>2066</v>
      </c>
      <c r="BO32" s="20">
        <v>1878</v>
      </c>
      <c r="BP32" s="20">
        <v>2061</v>
      </c>
      <c r="BQ32" s="20">
        <v>3015.8</v>
      </c>
      <c r="BR32" s="21">
        <v>2125</v>
      </c>
      <c r="BS32" s="21"/>
      <c r="BT32" s="20"/>
      <c r="BU32" s="21"/>
      <c r="BV32" s="21"/>
      <c r="BW32" s="21">
        <v>4284</v>
      </c>
      <c r="BX32" s="21">
        <v>7999</v>
      </c>
      <c r="BY32" s="20"/>
      <c r="BZ32" s="20"/>
      <c r="CA32" s="21"/>
      <c r="CB32" s="20"/>
      <c r="CC32" s="20"/>
      <c r="CD32" s="21"/>
      <c r="CE32" s="21"/>
      <c r="CF32" s="21"/>
      <c r="CG32" s="21"/>
      <c r="CH32" s="21"/>
      <c r="CI32" s="20"/>
      <c r="CJ32" s="21"/>
      <c r="CK32" s="21"/>
      <c r="CL32" s="21"/>
      <c r="CM32" s="21"/>
      <c r="CN32" s="20"/>
      <c r="CO32" s="20"/>
      <c r="CP32" s="20">
        <v>1298.68</v>
      </c>
      <c r="CQ32" s="20">
        <v>1972.04</v>
      </c>
      <c r="CR32" s="20">
        <v>1816.76</v>
      </c>
      <c r="CS32" s="20">
        <v>1295.33</v>
      </c>
      <c r="CT32" s="20">
        <v>33532.34</v>
      </c>
      <c r="CU32" s="20">
        <v>11274.18</v>
      </c>
      <c r="CV32" s="20">
        <v>15705.53</v>
      </c>
      <c r="CW32" s="20"/>
      <c r="CX32" s="20"/>
      <c r="CY32" s="20"/>
      <c r="CZ32" s="20">
        <v>8401.6</v>
      </c>
      <c r="DA32" s="20">
        <v>17500.78</v>
      </c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18"/>
      <c r="DT32" s="18"/>
      <c r="DU32" s="22"/>
      <c r="DV32" s="22"/>
      <c r="DW32" s="22"/>
      <c r="DX32" s="18"/>
      <c r="DY32" s="22"/>
      <c r="DZ32" s="22"/>
      <c r="EA32" s="18"/>
      <c r="EB32" s="22"/>
      <c r="EC32" s="18"/>
      <c r="ED32" s="22"/>
      <c r="EE32" s="22"/>
    </row>
    <row r="33" spans="1:135" ht="15.75" customHeight="1">
      <c r="A33" s="10">
        <v>27</v>
      </c>
      <c r="B33" s="17" t="s">
        <v>108</v>
      </c>
      <c r="C33" s="17" t="s">
        <v>124</v>
      </c>
      <c r="D33" s="18" t="s">
        <v>109</v>
      </c>
      <c r="E33" s="19">
        <v>338570257</v>
      </c>
      <c r="F33" s="18" t="s">
        <v>178</v>
      </c>
      <c r="G33" s="18">
        <v>1975</v>
      </c>
      <c r="H33" s="18">
        <v>16</v>
      </c>
      <c r="I33" s="18" t="s">
        <v>113</v>
      </c>
      <c r="J33" s="20">
        <v>188.24</v>
      </c>
      <c r="K33" s="20">
        <v>1890</v>
      </c>
      <c r="L33" s="18"/>
      <c r="M33" s="18"/>
      <c r="N33" s="18"/>
      <c r="O33" s="18">
        <v>1</v>
      </c>
      <c r="P33" s="18"/>
      <c r="Q33" s="18"/>
      <c r="R33" s="18"/>
      <c r="S33" s="18"/>
      <c r="T33" s="18">
        <v>1</v>
      </c>
      <c r="U33" s="18"/>
      <c r="V33" s="18"/>
      <c r="W33" s="20">
        <v>50</v>
      </c>
      <c r="X33" s="18"/>
      <c r="Y33" s="20">
        <v>280</v>
      </c>
      <c r="Z33" s="18"/>
      <c r="AA33" s="18"/>
      <c r="AB33" s="18">
        <v>1</v>
      </c>
      <c r="AC33" s="18"/>
      <c r="AD33" s="18"/>
      <c r="AE33" s="18"/>
      <c r="AF33" s="18">
        <v>1</v>
      </c>
      <c r="AG33" s="18"/>
      <c r="AH33" s="18"/>
      <c r="AI33" s="18"/>
      <c r="AJ33" s="18"/>
      <c r="AK33" s="18"/>
      <c r="AL33" s="18"/>
      <c r="AM33" s="18"/>
      <c r="AN33" s="18"/>
      <c r="AO33" s="18"/>
      <c r="AP33" s="20"/>
      <c r="AQ33" s="20"/>
      <c r="AR33" s="17"/>
      <c r="AS33" s="18"/>
      <c r="AT33" s="18"/>
      <c r="AU33" s="18"/>
      <c r="AV33" s="18"/>
      <c r="AW33" s="17"/>
      <c r="AX33" s="17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20">
        <v>7200</v>
      </c>
      <c r="BN33" s="20">
        <v>6855</v>
      </c>
      <c r="BO33" s="20">
        <v>6915</v>
      </c>
      <c r="BP33" s="20">
        <v>7200</v>
      </c>
      <c r="BQ33" s="20"/>
      <c r="BR33" s="21"/>
      <c r="BS33" s="21"/>
      <c r="BT33" s="20"/>
      <c r="BU33" s="21">
        <v>9276</v>
      </c>
      <c r="BV33" s="21">
        <v>10442</v>
      </c>
      <c r="BW33" s="21">
        <v>10531</v>
      </c>
      <c r="BX33" s="21">
        <v>7846</v>
      </c>
      <c r="BY33" s="20"/>
      <c r="BZ33" s="20"/>
      <c r="CA33" s="21"/>
      <c r="CB33" s="20"/>
      <c r="CC33" s="20"/>
      <c r="CD33" s="21"/>
      <c r="CE33" s="21"/>
      <c r="CF33" s="21"/>
      <c r="CG33" s="21"/>
      <c r="CH33" s="21"/>
      <c r="CI33" s="20"/>
      <c r="CJ33" s="21"/>
      <c r="CK33" s="21"/>
      <c r="CL33" s="21"/>
      <c r="CM33" s="21"/>
      <c r="CN33" s="20"/>
      <c r="CO33" s="20"/>
      <c r="CP33" s="20">
        <v>5198.42</v>
      </c>
      <c r="CQ33" s="20">
        <v>5509.94</v>
      </c>
      <c r="CR33" s="20">
        <v>5095.69</v>
      </c>
      <c r="CS33" s="20">
        <v>5130.03</v>
      </c>
      <c r="CT33" s="20"/>
      <c r="CU33" s="20"/>
      <c r="CV33" s="20"/>
      <c r="CW33" s="20"/>
      <c r="CX33" s="20">
        <v>18319.68</v>
      </c>
      <c r="CY33" s="20">
        <v>22484.59</v>
      </c>
      <c r="CZ33" s="20">
        <v>21622.59</v>
      </c>
      <c r="DA33" s="20">
        <v>17376.96</v>
      </c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18"/>
      <c r="DT33" s="18"/>
      <c r="DU33" s="22"/>
      <c r="DV33" s="22"/>
      <c r="DW33" s="22"/>
      <c r="DX33" s="18"/>
      <c r="DY33" s="22"/>
      <c r="DZ33" s="22"/>
      <c r="EA33" s="18"/>
      <c r="EB33" s="22"/>
      <c r="EC33" s="18"/>
      <c r="ED33" s="22">
        <v>2016</v>
      </c>
      <c r="EE33" s="22"/>
    </row>
    <row r="34" spans="1:135" ht="15.75" customHeight="1">
      <c r="A34" s="10">
        <v>28</v>
      </c>
      <c r="B34" s="17" t="s">
        <v>108</v>
      </c>
      <c r="C34" s="17" t="s">
        <v>124</v>
      </c>
      <c r="D34" s="18" t="s">
        <v>109</v>
      </c>
      <c r="E34" s="19">
        <v>338570257</v>
      </c>
      <c r="F34" s="18" t="s">
        <v>179</v>
      </c>
      <c r="G34" s="18">
        <v>1960</v>
      </c>
      <c r="H34" s="18">
        <v>5</v>
      </c>
      <c r="I34" s="18" t="s">
        <v>113</v>
      </c>
      <c r="J34" s="20">
        <v>118.3</v>
      </c>
      <c r="K34" s="20">
        <v>700</v>
      </c>
      <c r="L34" s="18">
        <v>1</v>
      </c>
      <c r="M34" s="18"/>
      <c r="N34" s="18"/>
      <c r="O34" s="18">
        <v>1</v>
      </c>
      <c r="P34" s="18"/>
      <c r="Q34" s="18"/>
      <c r="R34" s="18"/>
      <c r="S34" s="18"/>
      <c r="T34" s="18">
        <v>1</v>
      </c>
      <c r="U34" s="18"/>
      <c r="V34" s="18"/>
      <c r="W34" s="20">
        <v>30</v>
      </c>
      <c r="X34" s="18">
        <v>1983</v>
      </c>
      <c r="Y34" s="20">
        <v>248</v>
      </c>
      <c r="Z34" s="18"/>
      <c r="AA34" s="18"/>
      <c r="AB34" s="18">
        <v>1</v>
      </c>
      <c r="AC34" s="18"/>
      <c r="AD34" s="18"/>
      <c r="AE34" s="18">
        <v>1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20"/>
      <c r="AQ34" s="20"/>
      <c r="AR34" s="17"/>
      <c r="AS34" s="18"/>
      <c r="AT34" s="18"/>
      <c r="AU34" s="18"/>
      <c r="AV34" s="18"/>
      <c r="AW34" s="17"/>
      <c r="AX34" s="17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20">
        <v>5145</v>
      </c>
      <c r="BN34" s="20">
        <v>6079</v>
      </c>
      <c r="BO34" s="20">
        <v>5322</v>
      </c>
      <c r="BP34" s="20">
        <v>5100</v>
      </c>
      <c r="BQ34" s="20"/>
      <c r="BR34" s="21"/>
      <c r="BS34" s="21"/>
      <c r="BT34" s="20"/>
      <c r="BU34" s="21">
        <v>8484</v>
      </c>
      <c r="BV34" s="21">
        <v>8097</v>
      </c>
      <c r="BW34" s="21">
        <v>8150</v>
      </c>
      <c r="BX34" s="21">
        <v>8122</v>
      </c>
      <c r="BY34" s="20"/>
      <c r="BZ34" s="20"/>
      <c r="CA34" s="21"/>
      <c r="CB34" s="20"/>
      <c r="CC34" s="20"/>
      <c r="CD34" s="21"/>
      <c r="CE34" s="21"/>
      <c r="CF34" s="21"/>
      <c r="CG34" s="21"/>
      <c r="CH34" s="21"/>
      <c r="CI34" s="20"/>
      <c r="CJ34" s="21"/>
      <c r="CK34" s="21"/>
      <c r="CL34" s="21"/>
      <c r="CM34" s="21"/>
      <c r="CN34" s="20"/>
      <c r="CO34" s="20"/>
      <c r="CP34" s="20">
        <v>3315.73</v>
      </c>
      <c r="CQ34" s="20">
        <v>4181.07</v>
      </c>
      <c r="CR34" s="20">
        <v>4070.7</v>
      </c>
      <c r="CS34" s="20">
        <v>2934.21</v>
      </c>
      <c r="CT34" s="20"/>
      <c r="CU34" s="20"/>
      <c r="CV34" s="20"/>
      <c r="CW34" s="20"/>
      <c r="CX34" s="20">
        <v>18958.21</v>
      </c>
      <c r="CY34" s="20">
        <v>17690.08</v>
      </c>
      <c r="CZ34" s="20">
        <v>17964.97</v>
      </c>
      <c r="DA34" s="20">
        <v>19381.28</v>
      </c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18"/>
      <c r="DT34" s="18"/>
      <c r="DU34" s="22">
        <v>2016</v>
      </c>
      <c r="DV34" s="22"/>
      <c r="DW34" s="22"/>
      <c r="DX34" s="18"/>
      <c r="DY34" s="22"/>
      <c r="DZ34" s="22"/>
      <c r="EA34" s="18"/>
      <c r="EB34" s="22"/>
      <c r="EC34" s="18"/>
      <c r="ED34" s="22"/>
      <c r="EE34" s="22"/>
    </row>
    <row r="35" spans="1:135" ht="15.75" customHeight="1">
      <c r="A35" s="10">
        <v>29</v>
      </c>
      <c r="B35" s="17" t="s">
        <v>108</v>
      </c>
      <c r="C35" s="17" t="s">
        <v>124</v>
      </c>
      <c r="D35" s="18" t="s">
        <v>109</v>
      </c>
      <c r="E35" s="19">
        <v>338570257</v>
      </c>
      <c r="F35" s="18" t="s">
        <v>180</v>
      </c>
      <c r="G35" s="18">
        <v>1960</v>
      </c>
      <c r="H35" s="18">
        <v>4</v>
      </c>
      <c r="I35" s="18" t="s">
        <v>113</v>
      </c>
      <c r="J35" s="20">
        <v>144.1</v>
      </c>
      <c r="K35" s="20">
        <v>741</v>
      </c>
      <c r="L35" s="18">
        <v>1</v>
      </c>
      <c r="M35" s="18"/>
      <c r="N35" s="18"/>
      <c r="O35" s="18">
        <v>1</v>
      </c>
      <c r="P35" s="18"/>
      <c r="Q35" s="18"/>
      <c r="R35" s="18"/>
      <c r="S35" s="18"/>
      <c r="T35" s="18">
        <v>1</v>
      </c>
      <c r="U35" s="18"/>
      <c r="V35" s="18"/>
      <c r="W35" s="20">
        <v>20</v>
      </c>
      <c r="X35" s="18">
        <v>1980</v>
      </c>
      <c r="Y35" s="20">
        <v>56</v>
      </c>
      <c r="Z35" s="18"/>
      <c r="AA35" s="18"/>
      <c r="AB35" s="18">
        <v>1</v>
      </c>
      <c r="AC35" s="18"/>
      <c r="AD35" s="18"/>
      <c r="AE35" s="18"/>
      <c r="AF35" s="18">
        <v>1</v>
      </c>
      <c r="AG35" s="18"/>
      <c r="AH35" s="18"/>
      <c r="AI35" s="18"/>
      <c r="AJ35" s="18"/>
      <c r="AK35" s="18"/>
      <c r="AL35" s="18"/>
      <c r="AM35" s="18"/>
      <c r="AN35" s="18"/>
      <c r="AO35" s="18"/>
      <c r="AP35" s="20"/>
      <c r="AQ35" s="20"/>
      <c r="AR35" s="17"/>
      <c r="AS35" s="18"/>
      <c r="AT35" s="18"/>
      <c r="AU35" s="18"/>
      <c r="AV35" s="18"/>
      <c r="AW35" s="17"/>
      <c r="AX35" s="17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20">
        <v>2315</v>
      </c>
      <c r="BN35" s="20">
        <v>901</v>
      </c>
      <c r="BO35" s="20">
        <v>942</v>
      </c>
      <c r="BP35" s="20">
        <v>1228</v>
      </c>
      <c r="BQ35" s="20"/>
      <c r="BR35" s="21"/>
      <c r="BS35" s="21"/>
      <c r="BT35" s="20"/>
      <c r="BU35" s="21">
        <v>4366</v>
      </c>
      <c r="BV35" s="21">
        <v>4433</v>
      </c>
      <c r="BW35" s="21">
        <v>4307</v>
      </c>
      <c r="BX35" s="21">
        <v>3303</v>
      </c>
      <c r="BY35" s="20"/>
      <c r="BZ35" s="20"/>
      <c r="CA35" s="21"/>
      <c r="CB35" s="20"/>
      <c r="CC35" s="20"/>
      <c r="CD35" s="21"/>
      <c r="CE35" s="21"/>
      <c r="CF35" s="21"/>
      <c r="CG35" s="21"/>
      <c r="CH35" s="21"/>
      <c r="CI35" s="20"/>
      <c r="CJ35" s="21"/>
      <c r="CK35" s="21"/>
      <c r="CL35" s="21"/>
      <c r="CM35" s="21"/>
      <c r="CN35" s="20"/>
      <c r="CO35" s="20"/>
      <c r="CP35" s="20">
        <v>1270.06</v>
      </c>
      <c r="CQ35" s="20">
        <v>675.63</v>
      </c>
      <c r="CR35" s="20">
        <v>514.73</v>
      </c>
      <c r="CS35" s="20">
        <v>549.56</v>
      </c>
      <c r="CT35" s="20"/>
      <c r="CU35" s="20"/>
      <c r="CV35" s="20"/>
      <c r="CW35" s="20"/>
      <c r="CX35" s="20">
        <v>8662.37</v>
      </c>
      <c r="CY35" s="20">
        <v>9633.42</v>
      </c>
      <c r="CZ35" s="20">
        <v>8906.25</v>
      </c>
      <c r="DA35" s="20">
        <v>7422.05</v>
      </c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18"/>
      <c r="DT35" s="18"/>
      <c r="DU35" s="22">
        <v>2016</v>
      </c>
      <c r="DV35" s="22"/>
      <c r="DW35" s="22"/>
      <c r="DX35" s="18"/>
      <c r="DY35" s="22"/>
      <c r="DZ35" s="22"/>
      <c r="EA35" s="18"/>
      <c r="EB35" s="22"/>
      <c r="EC35" s="18"/>
      <c r="ED35" s="22"/>
      <c r="EE35" s="22"/>
    </row>
    <row r="36" spans="1:135" ht="15.75" customHeight="1">
      <c r="A36" s="10">
        <v>30</v>
      </c>
      <c r="B36" s="17" t="s">
        <v>108</v>
      </c>
      <c r="C36" s="17" t="s">
        <v>124</v>
      </c>
      <c r="D36" s="18" t="s">
        <v>109</v>
      </c>
      <c r="E36" s="19">
        <v>338570257</v>
      </c>
      <c r="F36" s="18" t="s">
        <v>182</v>
      </c>
      <c r="G36" s="18">
        <v>1966</v>
      </c>
      <c r="H36" s="18">
        <v>88</v>
      </c>
      <c r="I36" s="18" t="s">
        <v>113</v>
      </c>
      <c r="J36" s="20">
        <v>1563</v>
      </c>
      <c r="K36" s="20">
        <v>7060</v>
      </c>
      <c r="L36" s="18">
        <v>1</v>
      </c>
      <c r="M36" s="18">
        <v>1</v>
      </c>
      <c r="N36" s="18">
        <v>1</v>
      </c>
      <c r="O36" s="18">
        <v>1</v>
      </c>
      <c r="P36" s="18">
        <v>1</v>
      </c>
      <c r="Q36" s="18">
        <v>1</v>
      </c>
      <c r="R36" s="18"/>
      <c r="S36" s="18"/>
      <c r="T36" s="18">
        <v>1</v>
      </c>
      <c r="U36" s="18"/>
      <c r="V36" s="18"/>
      <c r="W36" s="20">
        <v>100</v>
      </c>
      <c r="X36" s="18">
        <v>2008</v>
      </c>
      <c r="Y36" s="20">
        <v>1991</v>
      </c>
      <c r="Z36" s="18">
        <v>1</v>
      </c>
      <c r="AA36" s="18"/>
      <c r="AB36" s="18"/>
      <c r="AC36" s="18"/>
      <c r="AD36" s="18"/>
      <c r="AE36" s="18"/>
      <c r="AF36" s="18">
        <v>1</v>
      </c>
      <c r="AG36" s="18"/>
      <c r="AH36" s="18"/>
      <c r="AI36" s="18"/>
      <c r="AJ36" s="18"/>
      <c r="AK36" s="18"/>
      <c r="AL36" s="18"/>
      <c r="AM36" s="18"/>
      <c r="AN36" s="18"/>
      <c r="AO36" s="18"/>
      <c r="AP36" s="20"/>
      <c r="AQ36" s="20"/>
      <c r="AR36" s="17"/>
      <c r="AS36" s="18"/>
      <c r="AT36" s="18"/>
      <c r="AU36" s="18"/>
      <c r="AV36" s="18"/>
      <c r="AW36" s="17"/>
      <c r="AX36" s="17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20">
        <v>3233</v>
      </c>
      <c r="BN36" s="20">
        <v>3498</v>
      </c>
      <c r="BO36" s="20">
        <v>3080</v>
      </c>
      <c r="BP36" s="20">
        <v>1814</v>
      </c>
      <c r="BQ36" s="20"/>
      <c r="BR36" s="21"/>
      <c r="BS36" s="21"/>
      <c r="BT36" s="20"/>
      <c r="BU36" s="21">
        <v>17372</v>
      </c>
      <c r="BV36" s="21">
        <v>18578</v>
      </c>
      <c r="BW36" s="21">
        <v>17973</v>
      </c>
      <c r="BX36" s="21">
        <v>15396</v>
      </c>
      <c r="BY36" s="20"/>
      <c r="BZ36" s="20"/>
      <c r="CA36" s="21"/>
      <c r="CB36" s="20"/>
      <c r="CC36" s="20"/>
      <c r="CD36" s="21"/>
      <c r="CE36" s="21"/>
      <c r="CF36" s="21"/>
      <c r="CG36" s="21"/>
      <c r="CH36" s="21"/>
      <c r="CI36" s="20"/>
      <c r="CJ36" s="21"/>
      <c r="CK36" s="21"/>
      <c r="CL36" s="21"/>
      <c r="CM36" s="21"/>
      <c r="CN36" s="20"/>
      <c r="CO36" s="20"/>
      <c r="CP36" s="20">
        <v>1926.3</v>
      </c>
      <c r="CQ36" s="20">
        <v>2478.17</v>
      </c>
      <c r="CR36" s="20">
        <v>1182.53</v>
      </c>
      <c r="CS36" s="20">
        <v>1437.66</v>
      </c>
      <c r="CT36" s="20"/>
      <c r="CU36" s="20"/>
      <c r="CV36" s="20"/>
      <c r="CW36" s="20"/>
      <c r="CX36" s="20">
        <v>35673.84</v>
      </c>
      <c r="CY36" s="20">
        <v>40807.94</v>
      </c>
      <c r="CZ36" s="20">
        <v>36806.93</v>
      </c>
      <c r="DA36" s="20">
        <v>34386.51</v>
      </c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18"/>
      <c r="DT36" s="18"/>
      <c r="DU36" s="22"/>
      <c r="DV36" s="22"/>
      <c r="DW36" s="22"/>
      <c r="DX36" s="18"/>
      <c r="DY36" s="22"/>
      <c r="DZ36" s="22"/>
      <c r="EA36" s="18"/>
      <c r="EB36" s="22"/>
      <c r="EC36" s="18"/>
      <c r="ED36" s="22"/>
      <c r="EE36" s="22"/>
    </row>
    <row r="37" spans="1:135" ht="15.75" customHeight="1">
      <c r="A37" s="10">
        <v>31</v>
      </c>
      <c r="B37" s="17" t="s">
        <v>108</v>
      </c>
      <c r="C37" s="17" t="s">
        <v>124</v>
      </c>
      <c r="D37" s="18" t="s">
        <v>109</v>
      </c>
      <c r="E37" s="19">
        <v>338570257</v>
      </c>
      <c r="F37" s="18" t="s">
        <v>183</v>
      </c>
      <c r="G37" s="18">
        <v>1932</v>
      </c>
      <c r="H37" s="18">
        <v>8</v>
      </c>
      <c r="I37" s="18" t="s">
        <v>113</v>
      </c>
      <c r="J37" s="20">
        <v>350.05</v>
      </c>
      <c r="K37" s="20">
        <v>2051</v>
      </c>
      <c r="L37" s="18">
        <v>1</v>
      </c>
      <c r="M37" s="18"/>
      <c r="N37" s="18"/>
      <c r="O37" s="18">
        <v>1</v>
      </c>
      <c r="P37" s="18"/>
      <c r="Q37" s="18"/>
      <c r="R37" s="18"/>
      <c r="S37" s="18"/>
      <c r="T37" s="18">
        <v>1</v>
      </c>
      <c r="U37" s="18"/>
      <c r="V37" s="18"/>
      <c r="W37" s="20">
        <v>24</v>
      </c>
      <c r="X37" s="18">
        <v>2014</v>
      </c>
      <c r="Y37" s="20">
        <v>354</v>
      </c>
      <c r="Z37" s="18"/>
      <c r="AA37" s="18"/>
      <c r="AB37" s="18">
        <v>1</v>
      </c>
      <c r="AC37" s="18"/>
      <c r="AD37" s="18"/>
      <c r="AE37" s="18">
        <v>1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20"/>
      <c r="AQ37" s="20"/>
      <c r="AR37" s="17"/>
      <c r="AS37" s="18"/>
      <c r="AT37" s="18"/>
      <c r="AU37" s="18"/>
      <c r="AV37" s="18"/>
      <c r="AW37" s="17"/>
      <c r="AX37" s="17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20">
        <v>374</v>
      </c>
      <c r="BN37" s="20">
        <v>904</v>
      </c>
      <c r="BO37" s="20">
        <v>966</v>
      </c>
      <c r="BP37" s="20">
        <v>812</v>
      </c>
      <c r="BQ37" s="20"/>
      <c r="BR37" s="21"/>
      <c r="BS37" s="21"/>
      <c r="BT37" s="20"/>
      <c r="BU37" s="21">
        <v>7902</v>
      </c>
      <c r="BV37" s="21">
        <v>8892</v>
      </c>
      <c r="BW37" s="21">
        <v>7690</v>
      </c>
      <c r="BX37" s="21">
        <v>5251</v>
      </c>
      <c r="BY37" s="20"/>
      <c r="BZ37" s="20"/>
      <c r="CA37" s="21"/>
      <c r="CB37" s="20"/>
      <c r="CC37" s="20"/>
      <c r="CD37" s="21"/>
      <c r="CE37" s="21"/>
      <c r="CF37" s="21"/>
      <c r="CG37" s="21"/>
      <c r="CH37" s="21"/>
      <c r="CI37" s="20"/>
      <c r="CJ37" s="21"/>
      <c r="CK37" s="21"/>
      <c r="CL37" s="21"/>
      <c r="CM37" s="21"/>
      <c r="CN37" s="20"/>
      <c r="CO37" s="20"/>
      <c r="CP37" s="20">
        <v>260.42</v>
      </c>
      <c r="CQ37" s="20">
        <v>554.49</v>
      </c>
      <c r="CR37" s="20">
        <v>490.88</v>
      </c>
      <c r="CS37" s="20">
        <v>464.68</v>
      </c>
      <c r="CT37" s="20"/>
      <c r="CU37" s="20"/>
      <c r="CV37" s="20"/>
      <c r="CW37" s="20"/>
      <c r="CX37" s="20">
        <v>17894.69</v>
      </c>
      <c r="CY37" s="20">
        <v>21573.12</v>
      </c>
      <c r="CZ37" s="20">
        <v>17187.76</v>
      </c>
      <c r="DA37" s="20">
        <v>11744.37</v>
      </c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18"/>
      <c r="DT37" s="18"/>
      <c r="DU37" s="22"/>
      <c r="DV37" s="22"/>
      <c r="DW37" s="22"/>
      <c r="DX37" s="18"/>
      <c r="DY37" s="22"/>
      <c r="DZ37" s="22"/>
      <c r="EA37" s="18"/>
      <c r="EB37" s="22"/>
      <c r="EC37" s="18"/>
      <c r="ED37" s="22"/>
      <c r="EE37" s="22"/>
    </row>
    <row r="38" spans="1:135" ht="15.75" customHeight="1">
      <c r="A38" s="10">
        <v>32</v>
      </c>
      <c r="B38" s="17" t="s">
        <v>108</v>
      </c>
      <c r="C38" s="17" t="s">
        <v>124</v>
      </c>
      <c r="D38" s="18" t="s">
        <v>109</v>
      </c>
      <c r="E38" s="19">
        <v>338570257</v>
      </c>
      <c r="F38" s="18" t="s">
        <v>184</v>
      </c>
      <c r="G38" s="18">
        <v>1960</v>
      </c>
      <c r="H38" s="18">
        <v>27</v>
      </c>
      <c r="I38" s="18" t="s">
        <v>113</v>
      </c>
      <c r="J38" s="20">
        <v>552.3</v>
      </c>
      <c r="K38" s="20">
        <v>2590</v>
      </c>
      <c r="L38" s="18"/>
      <c r="M38" s="18"/>
      <c r="N38" s="18"/>
      <c r="O38" s="18">
        <v>1</v>
      </c>
      <c r="P38" s="18"/>
      <c r="Q38" s="18"/>
      <c r="R38" s="18"/>
      <c r="S38" s="18"/>
      <c r="T38" s="18">
        <v>1</v>
      </c>
      <c r="U38" s="18"/>
      <c r="V38" s="18"/>
      <c r="W38" s="20">
        <v>121</v>
      </c>
      <c r="X38" s="18">
        <v>1993</v>
      </c>
      <c r="Y38" s="20">
        <v>1840</v>
      </c>
      <c r="Z38" s="18">
        <v>1</v>
      </c>
      <c r="AA38" s="18"/>
      <c r="AB38" s="18"/>
      <c r="AC38" s="18"/>
      <c r="AD38" s="18"/>
      <c r="AE38" s="18"/>
      <c r="AF38" s="18">
        <v>1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20"/>
      <c r="AQ38" s="20"/>
      <c r="AR38" s="17"/>
      <c r="AS38" s="18"/>
      <c r="AT38" s="18"/>
      <c r="AU38" s="18"/>
      <c r="AV38" s="18"/>
      <c r="AW38" s="17"/>
      <c r="AX38" s="17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20">
        <v>2436</v>
      </c>
      <c r="BN38" s="20">
        <v>4356</v>
      </c>
      <c r="BO38" s="20">
        <v>3465</v>
      </c>
      <c r="BP38" s="20">
        <v>2705</v>
      </c>
      <c r="BQ38" s="20"/>
      <c r="BR38" s="21"/>
      <c r="BS38" s="21"/>
      <c r="BT38" s="20"/>
      <c r="BU38" s="21">
        <v>29156</v>
      </c>
      <c r="BV38" s="21">
        <v>26209</v>
      </c>
      <c r="BW38" s="21">
        <v>24456</v>
      </c>
      <c r="BX38" s="21">
        <v>35030</v>
      </c>
      <c r="BY38" s="20"/>
      <c r="BZ38" s="20"/>
      <c r="CA38" s="21"/>
      <c r="CB38" s="20"/>
      <c r="CC38" s="20"/>
      <c r="CD38" s="21"/>
      <c r="CE38" s="21"/>
      <c r="CF38" s="21"/>
      <c r="CG38" s="21"/>
      <c r="CH38" s="21"/>
      <c r="CI38" s="20"/>
      <c r="CJ38" s="21"/>
      <c r="CK38" s="21"/>
      <c r="CL38" s="21"/>
      <c r="CM38" s="21"/>
      <c r="CN38" s="20"/>
      <c r="CO38" s="20"/>
      <c r="CP38" s="20">
        <v>1796.04</v>
      </c>
      <c r="CQ38" s="20">
        <v>2906</v>
      </c>
      <c r="CR38" s="20">
        <v>1835.89</v>
      </c>
      <c r="CS38" s="20">
        <v>1400.81</v>
      </c>
      <c r="CT38" s="20"/>
      <c r="CU38" s="20"/>
      <c r="CV38" s="20"/>
      <c r="CW38" s="20"/>
      <c r="CX38" s="20">
        <v>67677.06</v>
      </c>
      <c r="CY38" s="20">
        <v>68355.45</v>
      </c>
      <c r="CZ38" s="20">
        <v>66399.19</v>
      </c>
      <c r="DA38" s="20">
        <v>49179.03</v>
      </c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18"/>
      <c r="DT38" s="18"/>
      <c r="DU38" s="22">
        <v>2016</v>
      </c>
      <c r="DV38" s="22"/>
      <c r="DW38" s="22"/>
      <c r="DX38" s="18"/>
      <c r="DY38" s="22"/>
      <c r="DZ38" s="22"/>
      <c r="EA38" s="18"/>
      <c r="EB38" s="22"/>
      <c r="EC38" s="18"/>
      <c r="ED38" s="22">
        <v>2016</v>
      </c>
      <c r="EE38" s="22"/>
    </row>
    <row r="39" spans="1:135" ht="15.75" customHeight="1">
      <c r="A39" s="10">
        <v>33</v>
      </c>
      <c r="B39" s="17" t="s">
        <v>292</v>
      </c>
      <c r="C39" s="17" t="s">
        <v>293</v>
      </c>
      <c r="D39" s="18" t="s">
        <v>294</v>
      </c>
      <c r="E39" s="19">
        <v>500043752</v>
      </c>
      <c r="F39" s="18" t="s">
        <v>295</v>
      </c>
      <c r="G39" s="18">
        <v>1973</v>
      </c>
      <c r="H39" s="18">
        <v>121</v>
      </c>
      <c r="I39" s="18" t="s">
        <v>296</v>
      </c>
      <c r="J39" s="20">
        <v>2298.6</v>
      </c>
      <c r="K39" s="20">
        <v>10260</v>
      </c>
      <c r="L39" s="18">
        <v>1</v>
      </c>
      <c r="M39" s="18">
        <v>1</v>
      </c>
      <c r="N39" s="18"/>
      <c r="O39" s="18">
        <v>1</v>
      </c>
      <c r="P39" s="18">
        <v>1</v>
      </c>
      <c r="Q39" s="18"/>
      <c r="R39" s="18"/>
      <c r="S39" s="18"/>
      <c r="T39" s="18"/>
      <c r="U39" s="18">
        <v>1</v>
      </c>
      <c r="V39" s="18"/>
      <c r="W39" s="20"/>
      <c r="X39" s="18">
        <v>1992</v>
      </c>
      <c r="Y39" s="20">
        <v>3338</v>
      </c>
      <c r="Z39" s="18"/>
      <c r="AA39" s="18"/>
      <c r="AB39" s="18"/>
      <c r="AC39" s="18">
        <v>1</v>
      </c>
      <c r="AD39" s="18"/>
      <c r="AE39" s="18"/>
      <c r="AF39" s="18">
        <v>1</v>
      </c>
      <c r="AG39" s="18"/>
      <c r="AH39" s="18"/>
      <c r="AI39" s="18"/>
      <c r="AJ39" s="18"/>
      <c r="AK39" s="18"/>
      <c r="AL39" s="18"/>
      <c r="AM39" s="18"/>
      <c r="AN39" s="18"/>
      <c r="AO39" s="18"/>
      <c r="AP39" s="20"/>
      <c r="AQ39" s="20"/>
      <c r="AR39" s="17"/>
      <c r="AS39" s="18"/>
      <c r="AT39" s="18"/>
      <c r="AU39" s="18"/>
      <c r="AV39" s="18"/>
      <c r="AW39" s="17"/>
      <c r="AX39" s="17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20"/>
      <c r="BN39" s="20"/>
      <c r="BO39" s="20"/>
      <c r="BP39" s="20"/>
      <c r="BQ39" s="20"/>
      <c r="BR39" s="21"/>
      <c r="BS39" s="21"/>
      <c r="BT39" s="20"/>
      <c r="BU39" s="21"/>
      <c r="BV39" s="21"/>
      <c r="BW39" s="21"/>
      <c r="BX39" s="21"/>
      <c r="BY39" s="20"/>
      <c r="BZ39" s="20"/>
      <c r="CA39" s="21"/>
      <c r="CB39" s="20"/>
      <c r="CC39" s="20"/>
      <c r="CD39" s="21"/>
      <c r="CE39" s="21"/>
      <c r="CF39" s="21"/>
      <c r="CG39" s="21"/>
      <c r="CH39" s="21"/>
      <c r="CI39" s="20"/>
      <c r="CJ39" s="21"/>
      <c r="CK39" s="21">
        <v>1171.1</v>
      </c>
      <c r="CL39" s="21">
        <v>1427.8</v>
      </c>
      <c r="CM39" s="21">
        <v>1495.1</v>
      </c>
      <c r="CN39" s="20">
        <v>1356.6</v>
      </c>
      <c r="CO39" s="20">
        <v>0.25</v>
      </c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>
        <v>63625.91</v>
      </c>
      <c r="DO39" s="20">
        <v>81470.26</v>
      </c>
      <c r="DP39" s="20">
        <v>83265.54</v>
      </c>
      <c r="DQ39" s="20">
        <v>81380.52</v>
      </c>
      <c r="DR39" s="20">
        <v>24688.8</v>
      </c>
      <c r="DS39" s="18"/>
      <c r="DT39" s="18"/>
      <c r="DU39" s="22"/>
      <c r="DV39" s="22"/>
      <c r="DW39" s="22"/>
      <c r="DX39" s="18"/>
      <c r="DY39" s="22"/>
      <c r="DZ39" s="22"/>
      <c r="EA39" s="18"/>
      <c r="EB39" s="22"/>
      <c r="EC39" s="18"/>
      <c r="ED39" s="22">
        <v>2016</v>
      </c>
      <c r="EE39" s="22"/>
    </row>
    <row r="40" spans="1:135" ht="15.75" customHeight="1">
      <c r="A40" s="10">
        <v>34</v>
      </c>
      <c r="B40" s="17" t="s">
        <v>292</v>
      </c>
      <c r="C40" s="17" t="s">
        <v>293</v>
      </c>
      <c r="D40" s="18" t="s">
        <v>294</v>
      </c>
      <c r="E40" s="19">
        <v>500043752</v>
      </c>
      <c r="F40" s="18" t="s">
        <v>299</v>
      </c>
      <c r="G40" s="18">
        <v>1985</v>
      </c>
      <c r="H40" s="18">
        <v>163</v>
      </c>
      <c r="I40" s="18" t="s">
        <v>298</v>
      </c>
      <c r="J40" s="20">
        <v>3475.2</v>
      </c>
      <c r="K40" s="20">
        <v>16640</v>
      </c>
      <c r="L40" s="18">
        <v>1</v>
      </c>
      <c r="M40" s="18"/>
      <c r="N40" s="18"/>
      <c r="O40" s="18">
        <v>1</v>
      </c>
      <c r="P40" s="18">
        <v>1</v>
      </c>
      <c r="Q40" s="18">
        <v>1</v>
      </c>
      <c r="R40" s="18"/>
      <c r="S40" s="18"/>
      <c r="T40" s="18"/>
      <c r="U40" s="18">
        <v>1</v>
      </c>
      <c r="V40" s="18"/>
      <c r="W40" s="20"/>
      <c r="X40" s="18">
        <v>1992</v>
      </c>
      <c r="Y40" s="20">
        <v>5317</v>
      </c>
      <c r="Z40" s="18">
        <v>1</v>
      </c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20"/>
      <c r="AQ40" s="20"/>
      <c r="AR40" s="17"/>
      <c r="AS40" s="18"/>
      <c r="AT40" s="18"/>
      <c r="AU40" s="18"/>
      <c r="AV40" s="18"/>
      <c r="AW40" s="17"/>
      <c r="AX40" s="17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20"/>
      <c r="BN40" s="20"/>
      <c r="BO40" s="20"/>
      <c r="BP40" s="20"/>
      <c r="BQ40" s="20"/>
      <c r="BR40" s="21"/>
      <c r="BS40" s="21"/>
      <c r="BT40" s="20"/>
      <c r="BU40" s="21"/>
      <c r="BV40" s="21"/>
      <c r="BW40" s="21"/>
      <c r="BX40" s="21"/>
      <c r="BY40" s="20"/>
      <c r="BZ40" s="20"/>
      <c r="CA40" s="21"/>
      <c r="CB40" s="20"/>
      <c r="CC40" s="20"/>
      <c r="CD40" s="21"/>
      <c r="CE40" s="21"/>
      <c r="CF40" s="21"/>
      <c r="CG40" s="21"/>
      <c r="CH40" s="21"/>
      <c r="CI40" s="20"/>
      <c r="CJ40" s="21"/>
      <c r="CK40" s="21">
        <v>2518.5</v>
      </c>
      <c r="CL40" s="21">
        <v>2851.1</v>
      </c>
      <c r="CM40" s="21">
        <v>3149.7</v>
      </c>
      <c r="CN40" s="21">
        <v>3011.2</v>
      </c>
      <c r="CO40" s="20">
        <v>0.6</v>
      </c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>
        <v>135194.43</v>
      </c>
      <c r="DO40" s="20">
        <v>164314.32</v>
      </c>
      <c r="DP40" s="20">
        <v>173312.69</v>
      </c>
      <c r="DQ40" s="20">
        <v>169036.28</v>
      </c>
      <c r="DR40" s="20">
        <v>59046.6</v>
      </c>
      <c r="DS40" s="18"/>
      <c r="DT40" s="18"/>
      <c r="DU40" s="22"/>
      <c r="DV40" s="22"/>
      <c r="DW40" s="22"/>
      <c r="DX40" s="18"/>
      <c r="DY40" s="22"/>
      <c r="DZ40" s="22"/>
      <c r="EA40" s="18"/>
      <c r="EB40" s="22">
        <v>2018</v>
      </c>
      <c r="EC40" s="18"/>
      <c r="ED40" s="22">
        <v>2016</v>
      </c>
      <c r="EE40" s="22"/>
    </row>
    <row r="41" spans="1:135" ht="15.75" customHeight="1">
      <c r="A41" s="10">
        <v>35</v>
      </c>
      <c r="B41" s="17" t="s">
        <v>292</v>
      </c>
      <c r="C41" s="17" t="s">
        <v>293</v>
      </c>
      <c r="D41" s="18" t="s">
        <v>294</v>
      </c>
      <c r="E41" s="19">
        <v>500043752</v>
      </c>
      <c r="F41" s="18" t="s">
        <v>300</v>
      </c>
      <c r="G41" s="18">
        <v>1985</v>
      </c>
      <c r="H41" s="18">
        <v>90</v>
      </c>
      <c r="I41" s="18" t="s">
        <v>298</v>
      </c>
      <c r="J41" s="20">
        <v>1737.6</v>
      </c>
      <c r="K41" s="20">
        <v>8320</v>
      </c>
      <c r="L41" s="18">
        <v>1</v>
      </c>
      <c r="M41" s="18"/>
      <c r="N41" s="18"/>
      <c r="O41" s="18">
        <v>1</v>
      </c>
      <c r="P41" s="18">
        <v>1</v>
      </c>
      <c r="Q41" s="18"/>
      <c r="R41" s="18"/>
      <c r="S41" s="18"/>
      <c r="T41" s="18"/>
      <c r="U41" s="18">
        <v>1</v>
      </c>
      <c r="V41" s="18"/>
      <c r="W41" s="20"/>
      <c r="X41" s="18">
        <v>1992</v>
      </c>
      <c r="Y41" s="20">
        <v>2838</v>
      </c>
      <c r="Z41" s="18">
        <v>1</v>
      </c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20"/>
      <c r="AQ41" s="20"/>
      <c r="AR41" s="17"/>
      <c r="AS41" s="18"/>
      <c r="AT41" s="18"/>
      <c r="AU41" s="18"/>
      <c r="AV41" s="18"/>
      <c r="AW41" s="17"/>
      <c r="AX41" s="17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20"/>
      <c r="BN41" s="20"/>
      <c r="BO41" s="20"/>
      <c r="BP41" s="20"/>
      <c r="BQ41" s="20"/>
      <c r="BR41" s="21"/>
      <c r="BS41" s="21"/>
      <c r="BT41" s="20"/>
      <c r="BU41" s="21"/>
      <c r="BV41" s="21"/>
      <c r="BW41" s="21"/>
      <c r="BX41" s="21"/>
      <c r="BY41" s="20"/>
      <c r="BZ41" s="20"/>
      <c r="CA41" s="21"/>
      <c r="CB41" s="20"/>
      <c r="CC41" s="20"/>
      <c r="CD41" s="21"/>
      <c r="CE41" s="21"/>
      <c r="CF41" s="21"/>
      <c r="CG41" s="21"/>
      <c r="CH41" s="21"/>
      <c r="CI41" s="20"/>
      <c r="CJ41" s="21"/>
      <c r="CK41" s="21"/>
      <c r="CL41" s="21"/>
      <c r="CM41" s="21"/>
      <c r="CN41" s="21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18"/>
      <c r="DT41" s="18"/>
      <c r="DU41" s="22"/>
      <c r="DV41" s="22"/>
      <c r="DW41" s="22"/>
      <c r="DX41" s="18"/>
      <c r="DY41" s="22"/>
      <c r="DZ41" s="22"/>
      <c r="EA41" s="18"/>
      <c r="EB41" s="22">
        <v>2018</v>
      </c>
      <c r="EC41" s="18"/>
      <c r="ED41" s="22">
        <v>2016</v>
      </c>
      <c r="EE41" s="22"/>
    </row>
    <row r="42" spans="1:135" ht="15.75" customHeight="1">
      <c r="A42" s="10">
        <v>36</v>
      </c>
      <c r="B42" s="17" t="s">
        <v>292</v>
      </c>
      <c r="C42" s="17" t="s">
        <v>293</v>
      </c>
      <c r="D42" s="18" t="s">
        <v>294</v>
      </c>
      <c r="E42" s="19">
        <v>500043752</v>
      </c>
      <c r="F42" s="18" t="s">
        <v>301</v>
      </c>
      <c r="G42" s="18">
        <v>1985</v>
      </c>
      <c r="H42" s="18">
        <v>73</v>
      </c>
      <c r="I42" s="18" t="s">
        <v>298</v>
      </c>
      <c r="J42" s="20">
        <v>1737.6</v>
      </c>
      <c r="K42" s="20">
        <v>8320</v>
      </c>
      <c r="L42" s="18">
        <v>1</v>
      </c>
      <c r="M42" s="18"/>
      <c r="N42" s="18"/>
      <c r="O42" s="18">
        <v>1</v>
      </c>
      <c r="P42" s="18">
        <v>1</v>
      </c>
      <c r="Q42" s="18"/>
      <c r="R42" s="18"/>
      <c r="S42" s="18"/>
      <c r="T42" s="18"/>
      <c r="U42" s="18">
        <v>1</v>
      </c>
      <c r="V42" s="18"/>
      <c r="W42" s="20"/>
      <c r="X42" s="18">
        <v>1992</v>
      </c>
      <c r="Y42" s="20">
        <v>2479</v>
      </c>
      <c r="Z42" s="18">
        <v>1</v>
      </c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20"/>
      <c r="AQ42" s="20"/>
      <c r="AR42" s="17"/>
      <c r="AS42" s="18"/>
      <c r="AT42" s="18"/>
      <c r="AU42" s="18"/>
      <c r="AV42" s="18"/>
      <c r="AW42" s="17"/>
      <c r="AX42" s="17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20"/>
      <c r="BN42" s="20"/>
      <c r="BO42" s="20"/>
      <c r="BP42" s="20"/>
      <c r="BQ42" s="20"/>
      <c r="BR42" s="21"/>
      <c r="BS42" s="21"/>
      <c r="BT42" s="20"/>
      <c r="BU42" s="21"/>
      <c r="BV42" s="21"/>
      <c r="BW42" s="21"/>
      <c r="BX42" s="21"/>
      <c r="BY42" s="20"/>
      <c r="BZ42" s="20"/>
      <c r="CA42" s="21"/>
      <c r="CB42" s="20"/>
      <c r="CC42" s="20"/>
      <c r="CD42" s="21"/>
      <c r="CE42" s="21"/>
      <c r="CF42" s="21"/>
      <c r="CG42" s="21"/>
      <c r="CH42" s="21"/>
      <c r="CI42" s="20"/>
      <c r="CJ42" s="21"/>
      <c r="CK42" s="21"/>
      <c r="CL42" s="21"/>
      <c r="CM42" s="21"/>
      <c r="CN42" s="21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18"/>
      <c r="DT42" s="18"/>
      <c r="DU42" s="22"/>
      <c r="DV42" s="22"/>
      <c r="DW42" s="22"/>
      <c r="DX42" s="18"/>
      <c r="DY42" s="22"/>
      <c r="DZ42" s="22"/>
      <c r="EA42" s="18"/>
      <c r="EB42" s="22">
        <v>2018</v>
      </c>
      <c r="EC42" s="18"/>
      <c r="ED42" s="22">
        <v>2016</v>
      </c>
      <c r="EE42" s="22"/>
    </row>
    <row r="43" spans="1:135" ht="15.75" customHeight="1">
      <c r="A43" s="10">
        <v>37</v>
      </c>
      <c r="B43" s="17" t="s">
        <v>292</v>
      </c>
      <c r="C43" s="17" t="s">
        <v>293</v>
      </c>
      <c r="D43" s="18" t="s">
        <v>294</v>
      </c>
      <c r="E43" s="19">
        <v>500043752</v>
      </c>
      <c r="F43" s="18" t="s">
        <v>302</v>
      </c>
      <c r="G43" s="18"/>
      <c r="H43" s="18">
        <v>379</v>
      </c>
      <c r="I43" s="18" t="s">
        <v>298</v>
      </c>
      <c r="J43" s="20">
        <v>8180.81</v>
      </c>
      <c r="K43" s="20">
        <v>37846</v>
      </c>
      <c r="L43" s="18"/>
      <c r="M43" s="18"/>
      <c r="N43" s="18"/>
      <c r="O43" s="18">
        <v>1</v>
      </c>
      <c r="P43" s="18">
        <v>1</v>
      </c>
      <c r="Q43" s="18"/>
      <c r="R43" s="18"/>
      <c r="S43" s="18"/>
      <c r="T43" s="18"/>
      <c r="U43" s="18">
        <v>1</v>
      </c>
      <c r="V43" s="18"/>
      <c r="W43" s="20"/>
      <c r="X43" s="18">
        <v>1992</v>
      </c>
      <c r="Y43" s="20">
        <v>11196</v>
      </c>
      <c r="Z43" s="18">
        <v>1</v>
      </c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20"/>
      <c r="AQ43" s="20"/>
      <c r="AR43" s="17"/>
      <c r="AS43" s="18"/>
      <c r="AT43" s="18"/>
      <c r="AU43" s="18"/>
      <c r="AV43" s="18"/>
      <c r="AW43" s="17"/>
      <c r="AX43" s="17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20"/>
      <c r="BN43" s="20"/>
      <c r="BO43" s="20"/>
      <c r="BP43" s="20"/>
      <c r="BQ43" s="20"/>
      <c r="BR43" s="21"/>
      <c r="BS43" s="21"/>
      <c r="BT43" s="20"/>
      <c r="BU43" s="21"/>
      <c r="BV43" s="21"/>
      <c r="BW43" s="21"/>
      <c r="BX43" s="21"/>
      <c r="BY43" s="20"/>
      <c r="BZ43" s="20"/>
      <c r="CA43" s="21"/>
      <c r="CB43" s="20"/>
      <c r="CC43" s="20"/>
      <c r="CD43" s="21"/>
      <c r="CE43" s="21"/>
      <c r="CF43" s="21"/>
      <c r="CG43" s="21"/>
      <c r="CH43" s="21"/>
      <c r="CI43" s="20"/>
      <c r="CJ43" s="21"/>
      <c r="CK43" s="21">
        <v>5817.5</v>
      </c>
      <c r="CL43" s="21">
        <v>6361</v>
      </c>
      <c r="CM43" s="21">
        <v>6654</v>
      </c>
      <c r="CN43" s="21">
        <v>6375.2</v>
      </c>
      <c r="CO43" s="20">
        <v>1.02</v>
      </c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>
        <v>305117.9</v>
      </c>
      <c r="DO43" s="20">
        <v>357088.13</v>
      </c>
      <c r="DP43" s="20">
        <v>360823.41</v>
      </c>
      <c r="DQ43" s="20">
        <v>367612.2</v>
      </c>
      <c r="DR43" s="20">
        <v>100636.68</v>
      </c>
      <c r="DS43" s="18"/>
      <c r="DT43" s="18"/>
      <c r="DU43" s="22"/>
      <c r="DV43" s="22"/>
      <c r="DW43" s="22"/>
      <c r="DX43" s="18"/>
      <c r="DY43" s="22"/>
      <c r="DZ43" s="22"/>
      <c r="EA43" s="18"/>
      <c r="EB43" s="22">
        <v>2020</v>
      </c>
      <c r="EC43" s="18">
        <v>2020</v>
      </c>
      <c r="ED43" s="22">
        <v>2016</v>
      </c>
      <c r="EE43" s="22"/>
    </row>
    <row r="44" spans="1:135" ht="15.75" customHeight="1">
      <c r="A44" s="10">
        <v>38</v>
      </c>
      <c r="B44" s="17" t="s">
        <v>292</v>
      </c>
      <c r="C44" s="17" t="s">
        <v>293</v>
      </c>
      <c r="D44" s="18" t="s">
        <v>294</v>
      </c>
      <c r="E44" s="19">
        <v>500043752</v>
      </c>
      <c r="F44" s="18" t="s">
        <v>303</v>
      </c>
      <c r="G44" s="18">
        <v>1992</v>
      </c>
      <c r="H44" s="18">
        <v>34</v>
      </c>
      <c r="I44" s="18" t="s">
        <v>298</v>
      </c>
      <c r="J44" s="20">
        <v>657.48</v>
      </c>
      <c r="K44" s="20">
        <v>3670</v>
      </c>
      <c r="L44" s="18">
        <v>1</v>
      </c>
      <c r="M44" s="18"/>
      <c r="N44" s="18"/>
      <c r="O44" s="18">
        <v>1</v>
      </c>
      <c r="P44" s="18">
        <v>1</v>
      </c>
      <c r="Q44" s="18"/>
      <c r="R44" s="18"/>
      <c r="S44" s="18"/>
      <c r="T44" s="18"/>
      <c r="U44" s="18">
        <v>1</v>
      </c>
      <c r="V44" s="18"/>
      <c r="W44" s="20"/>
      <c r="X44" s="18">
        <v>1992</v>
      </c>
      <c r="Y44" s="20">
        <v>1008</v>
      </c>
      <c r="Z44" s="18">
        <v>1</v>
      </c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20"/>
      <c r="AQ44" s="20"/>
      <c r="AR44" s="17"/>
      <c r="AS44" s="18"/>
      <c r="AT44" s="18"/>
      <c r="AU44" s="18"/>
      <c r="AV44" s="18"/>
      <c r="AW44" s="17"/>
      <c r="AX44" s="17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20"/>
      <c r="BN44" s="20"/>
      <c r="BO44" s="20"/>
      <c r="BP44" s="20"/>
      <c r="BQ44" s="20"/>
      <c r="BR44" s="21"/>
      <c r="BS44" s="21"/>
      <c r="BT44" s="20"/>
      <c r="BU44" s="21"/>
      <c r="BV44" s="21"/>
      <c r="BW44" s="21"/>
      <c r="BX44" s="21"/>
      <c r="BY44" s="20"/>
      <c r="BZ44" s="20"/>
      <c r="CA44" s="21"/>
      <c r="CB44" s="20"/>
      <c r="CC44" s="20"/>
      <c r="CD44" s="21"/>
      <c r="CE44" s="21"/>
      <c r="CF44" s="21"/>
      <c r="CG44" s="21"/>
      <c r="CH44" s="21"/>
      <c r="CI44" s="20"/>
      <c r="CJ44" s="21"/>
      <c r="CK44" s="21"/>
      <c r="CL44" s="21"/>
      <c r="CM44" s="21"/>
      <c r="CN44" s="21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18"/>
      <c r="DT44" s="18"/>
      <c r="DU44" s="22"/>
      <c r="DV44" s="22"/>
      <c r="DW44" s="22"/>
      <c r="DX44" s="18"/>
      <c r="DY44" s="22"/>
      <c r="DZ44" s="22"/>
      <c r="EA44" s="18"/>
      <c r="EB44" s="22">
        <v>2020</v>
      </c>
      <c r="EC44" s="18">
        <v>2020</v>
      </c>
      <c r="ED44" s="22">
        <v>2016</v>
      </c>
      <c r="EE44" s="22"/>
    </row>
    <row r="45" spans="1:135" ht="15.75" customHeight="1">
      <c r="A45" s="10">
        <v>39</v>
      </c>
      <c r="B45" s="17" t="s">
        <v>292</v>
      </c>
      <c r="C45" s="17" t="s">
        <v>293</v>
      </c>
      <c r="D45" s="18" t="s">
        <v>294</v>
      </c>
      <c r="E45" s="19">
        <v>500043752</v>
      </c>
      <c r="F45" s="18" t="s">
        <v>304</v>
      </c>
      <c r="G45" s="18">
        <v>1992</v>
      </c>
      <c r="H45" s="18">
        <v>58</v>
      </c>
      <c r="I45" s="18" t="s">
        <v>298</v>
      </c>
      <c r="J45" s="20">
        <v>1337.75</v>
      </c>
      <c r="K45" s="20">
        <v>6484</v>
      </c>
      <c r="L45" s="18"/>
      <c r="M45" s="18"/>
      <c r="N45" s="18"/>
      <c r="O45" s="18">
        <v>1</v>
      </c>
      <c r="P45" s="18">
        <v>1</v>
      </c>
      <c r="Q45" s="18"/>
      <c r="R45" s="18"/>
      <c r="S45" s="18"/>
      <c r="T45" s="18"/>
      <c r="U45" s="18"/>
      <c r="V45" s="18"/>
      <c r="W45" s="20"/>
      <c r="X45" s="18">
        <v>1992</v>
      </c>
      <c r="Y45" s="20">
        <v>1937</v>
      </c>
      <c r="Z45" s="18">
        <v>1</v>
      </c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20"/>
      <c r="AQ45" s="20"/>
      <c r="AR45" s="17"/>
      <c r="AS45" s="18"/>
      <c r="AT45" s="18"/>
      <c r="AU45" s="18"/>
      <c r="AV45" s="18"/>
      <c r="AW45" s="17"/>
      <c r="AX45" s="17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20"/>
      <c r="BN45" s="20"/>
      <c r="BO45" s="20"/>
      <c r="BP45" s="20"/>
      <c r="BQ45" s="20"/>
      <c r="BR45" s="21"/>
      <c r="BS45" s="21"/>
      <c r="BT45" s="20"/>
      <c r="BU45" s="21"/>
      <c r="BV45" s="21"/>
      <c r="BW45" s="21"/>
      <c r="BX45" s="21"/>
      <c r="BY45" s="20"/>
      <c r="BZ45" s="20"/>
      <c r="CA45" s="21"/>
      <c r="CB45" s="20"/>
      <c r="CC45" s="20"/>
      <c r="CD45" s="21"/>
      <c r="CE45" s="21"/>
      <c r="CF45" s="21"/>
      <c r="CG45" s="21"/>
      <c r="CH45" s="21"/>
      <c r="CI45" s="20"/>
      <c r="CJ45" s="21"/>
      <c r="CK45" s="21"/>
      <c r="CL45" s="21"/>
      <c r="CM45" s="21"/>
      <c r="CN45" s="21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18"/>
      <c r="DT45" s="18"/>
      <c r="DU45" s="22"/>
      <c r="DV45" s="22"/>
      <c r="DW45" s="22"/>
      <c r="DX45" s="18"/>
      <c r="DY45" s="22"/>
      <c r="DZ45" s="22"/>
      <c r="EA45" s="18"/>
      <c r="EB45" s="22">
        <v>2020</v>
      </c>
      <c r="EC45" s="18">
        <v>2020</v>
      </c>
      <c r="ED45" s="22">
        <v>2016</v>
      </c>
      <c r="EE45" s="22"/>
    </row>
    <row r="46" spans="1:135" ht="15.75" customHeight="1">
      <c r="A46" s="10">
        <v>40</v>
      </c>
      <c r="B46" s="17" t="s">
        <v>292</v>
      </c>
      <c r="C46" s="17" t="s">
        <v>293</v>
      </c>
      <c r="D46" s="18" t="s">
        <v>294</v>
      </c>
      <c r="E46" s="19">
        <v>500043752</v>
      </c>
      <c r="F46" s="18" t="s">
        <v>305</v>
      </c>
      <c r="G46" s="18">
        <v>1992</v>
      </c>
      <c r="H46" s="18">
        <v>49</v>
      </c>
      <c r="I46" s="18" t="s">
        <v>298</v>
      </c>
      <c r="J46" s="20">
        <v>1096.6</v>
      </c>
      <c r="K46" s="20">
        <v>5492</v>
      </c>
      <c r="L46" s="18"/>
      <c r="M46" s="18"/>
      <c r="N46" s="18"/>
      <c r="O46" s="18">
        <v>1</v>
      </c>
      <c r="P46" s="18">
        <v>1</v>
      </c>
      <c r="Q46" s="18"/>
      <c r="R46" s="18"/>
      <c r="S46" s="18"/>
      <c r="T46" s="18"/>
      <c r="U46" s="18">
        <v>1</v>
      </c>
      <c r="V46" s="18"/>
      <c r="W46" s="20"/>
      <c r="X46" s="18">
        <v>1992</v>
      </c>
      <c r="Y46" s="20">
        <v>1628</v>
      </c>
      <c r="Z46" s="18">
        <v>1</v>
      </c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20"/>
      <c r="AQ46" s="20"/>
      <c r="AR46" s="17"/>
      <c r="AS46" s="18"/>
      <c r="AT46" s="18"/>
      <c r="AU46" s="18"/>
      <c r="AV46" s="18"/>
      <c r="AW46" s="17"/>
      <c r="AX46" s="17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20"/>
      <c r="BN46" s="20"/>
      <c r="BO46" s="20"/>
      <c r="BP46" s="20"/>
      <c r="BQ46" s="20"/>
      <c r="BR46" s="21"/>
      <c r="BS46" s="21"/>
      <c r="BT46" s="20"/>
      <c r="BU46" s="21"/>
      <c r="BV46" s="21"/>
      <c r="BW46" s="21"/>
      <c r="BX46" s="21"/>
      <c r="BY46" s="20"/>
      <c r="BZ46" s="20"/>
      <c r="CA46" s="21"/>
      <c r="CB46" s="20"/>
      <c r="CC46" s="20"/>
      <c r="CD46" s="21"/>
      <c r="CE46" s="21"/>
      <c r="CF46" s="21"/>
      <c r="CG46" s="21"/>
      <c r="CH46" s="21"/>
      <c r="CI46" s="20"/>
      <c r="CJ46" s="21"/>
      <c r="CK46" s="21"/>
      <c r="CL46" s="21"/>
      <c r="CM46" s="21"/>
      <c r="CN46" s="21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18"/>
      <c r="DT46" s="18"/>
      <c r="DU46" s="22"/>
      <c r="DV46" s="22"/>
      <c r="DW46" s="22"/>
      <c r="DX46" s="18"/>
      <c r="DY46" s="22"/>
      <c r="DZ46" s="22"/>
      <c r="EA46" s="18"/>
      <c r="EB46" s="22">
        <v>2020</v>
      </c>
      <c r="EC46" s="18">
        <v>2020</v>
      </c>
      <c r="ED46" s="22">
        <v>2016</v>
      </c>
      <c r="EE46" s="22"/>
    </row>
    <row r="47" spans="1:135" ht="15.75" customHeight="1">
      <c r="A47" s="10">
        <v>41</v>
      </c>
      <c r="B47" s="17" t="s">
        <v>292</v>
      </c>
      <c r="C47" s="17" t="s">
        <v>293</v>
      </c>
      <c r="D47" s="18" t="s">
        <v>294</v>
      </c>
      <c r="E47" s="19">
        <v>500043752</v>
      </c>
      <c r="F47" s="18" t="s">
        <v>306</v>
      </c>
      <c r="G47" s="18">
        <v>1994</v>
      </c>
      <c r="H47" s="18">
        <v>60</v>
      </c>
      <c r="I47" s="18" t="s">
        <v>298</v>
      </c>
      <c r="J47" s="20">
        <v>1437.03</v>
      </c>
      <c r="K47" s="20">
        <v>6300</v>
      </c>
      <c r="L47" s="18">
        <v>1</v>
      </c>
      <c r="M47" s="18"/>
      <c r="N47" s="18"/>
      <c r="O47" s="18">
        <v>1</v>
      </c>
      <c r="P47" s="18">
        <v>1</v>
      </c>
      <c r="Q47" s="18"/>
      <c r="R47" s="18"/>
      <c r="S47" s="18"/>
      <c r="T47" s="18"/>
      <c r="U47" s="18">
        <v>1</v>
      </c>
      <c r="V47" s="18"/>
      <c r="W47" s="20"/>
      <c r="X47" s="18">
        <v>1992</v>
      </c>
      <c r="Y47" s="20">
        <v>1664</v>
      </c>
      <c r="Z47" s="18">
        <v>1</v>
      </c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20"/>
      <c r="AQ47" s="20"/>
      <c r="AR47" s="17"/>
      <c r="AS47" s="18"/>
      <c r="AT47" s="18"/>
      <c r="AU47" s="18"/>
      <c r="AV47" s="18"/>
      <c r="AW47" s="17"/>
      <c r="AX47" s="17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20"/>
      <c r="BN47" s="20"/>
      <c r="BO47" s="20"/>
      <c r="BP47" s="20"/>
      <c r="BQ47" s="20"/>
      <c r="BR47" s="21"/>
      <c r="BS47" s="21"/>
      <c r="BT47" s="20"/>
      <c r="BU47" s="21"/>
      <c r="BV47" s="21"/>
      <c r="BW47" s="21"/>
      <c r="BX47" s="21"/>
      <c r="BY47" s="20"/>
      <c r="BZ47" s="20"/>
      <c r="CA47" s="21"/>
      <c r="CB47" s="20"/>
      <c r="CC47" s="20"/>
      <c r="CD47" s="21"/>
      <c r="CE47" s="21"/>
      <c r="CF47" s="21"/>
      <c r="CG47" s="21"/>
      <c r="CH47" s="21"/>
      <c r="CI47" s="20"/>
      <c r="CJ47" s="21"/>
      <c r="CK47" s="21"/>
      <c r="CL47" s="21"/>
      <c r="CM47" s="21"/>
      <c r="CN47" s="21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18"/>
      <c r="DT47" s="18"/>
      <c r="DU47" s="22"/>
      <c r="DV47" s="22"/>
      <c r="DW47" s="22"/>
      <c r="DX47" s="18"/>
      <c r="DY47" s="22"/>
      <c r="DZ47" s="22"/>
      <c r="EA47" s="18"/>
      <c r="EB47" s="22">
        <v>2020</v>
      </c>
      <c r="EC47" s="18">
        <v>2020</v>
      </c>
      <c r="ED47" s="22">
        <v>2016</v>
      </c>
      <c r="EE47" s="22"/>
    </row>
    <row r="48" spans="1:135" ht="15.75" customHeight="1">
      <c r="A48" s="10">
        <v>42</v>
      </c>
      <c r="B48" s="17" t="s">
        <v>292</v>
      </c>
      <c r="C48" s="17" t="s">
        <v>293</v>
      </c>
      <c r="D48" s="18" t="s">
        <v>294</v>
      </c>
      <c r="E48" s="19">
        <v>500043752</v>
      </c>
      <c r="F48" s="18" t="s">
        <v>307</v>
      </c>
      <c r="G48" s="18">
        <v>1994</v>
      </c>
      <c r="H48" s="18">
        <v>70</v>
      </c>
      <c r="I48" s="18" t="s">
        <v>298</v>
      </c>
      <c r="J48" s="20">
        <v>1583.7</v>
      </c>
      <c r="K48" s="20">
        <v>6845</v>
      </c>
      <c r="L48" s="18">
        <v>1</v>
      </c>
      <c r="M48" s="18"/>
      <c r="N48" s="18"/>
      <c r="O48" s="18">
        <v>1</v>
      </c>
      <c r="P48" s="18">
        <v>1</v>
      </c>
      <c r="Q48" s="18"/>
      <c r="R48" s="18"/>
      <c r="S48" s="18"/>
      <c r="T48" s="18"/>
      <c r="U48" s="18">
        <v>1</v>
      </c>
      <c r="V48" s="18"/>
      <c r="W48" s="20"/>
      <c r="X48" s="18">
        <v>1992</v>
      </c>
      <c r="Y48" s="20">
        <v>2010</v>
      </c>
      <c r="Z48" s="18">
        <v>1</v>
      </c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0"/>
      <c r="AQ48" s="20"/>
      <c r="AR48" s="17"/>
      <c r="AS48" s="18"/>
      <c r="AT48" s="18"/>
      <c r="AU48" s="18"/>
      <c r="AV48" s="18"/>
      <c r="AW48" s="17"/>
      <c r="AX48" s="17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20"/>
      <c r="BN48" s="20"/>
      <c r="BO48" s="20"/>
      <c r="BP48" s="20"/>
      <c r="BQ48" s="20"/>
      <c r="BR48" s="21"/>
      <c r="BS48" s="21"/>
      <c r="BT48" s="20"/>
      <c r="BU48" s="21"/>
      <c r="BV48" s="21"/>
      <c r="BW48" s="21"/>
      <c r="BX48" s="21"/>
      <c r="BY48" s="20"/>
      <c r="BZ48" s="20"/>
      <c r="CA48" s="21"/>
      <c r="CB48" s="20"/>
      <c r="CC48" s="20"/>
      <c r="CD48" s="21"/>
      <c r="CE48" s="21"/>
      <c r="CF48" s="21"/>
      <c r="CG48" s="21"/>
      <c r="CH48" s="21"/>
      <c r="CI48" s="20"/>
      <c r="CJ48" s="21"/>
      <c r="CK48" s="21"/>
      <c r="CL48" s="21"/>
      <c r="CM48" s="21"/>
      <c r="CN48" s="21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18"/>
      <c r="DT48" s="18"/>
      <c r="DU48" s="22"/>
      <c r="DV48" s="22"/>
      <c r="DW48" s="22"/>
      <c r="DX48" s="18"/>
      <c r="DY48" s="22"/>
      <c r="DZ48" s="22"/>
      <c r="EA48" s="18"/>
      <c r="EB48" s="22">
        <v>2020</v>
      </c>
      <c r="EC48" s="18">
        <v>2020</v>
      </c>
      <c r="ED48" s="22">
        <v>2016</v>
      </c>
      <c r="EE48" s="22"/>
    </row>
    <row r="49" spans="1:135" ht="15.75" customHeight="1">
      <c r="A49" s="10">
        <v>43</v>
      </c>
      <c r="B49" s="17" t="s">
        <v>292</v>
      </c>
      <c r="C49" s="17" t="s">
        <v>293</v>
      </c>
      <c r="D49" s="18" t="s">
        <v>294</v>
      </c>
      <c r="E49" s="19">
        <v>500043752</v>
      </c>
      <c r="F49" s="18" t="s">
        <v>308</v>
      </c>
      <c r="G49" s="18">
        <v>1994</v>
      </c>
      <c r="H49" s="18">
        <v>31</v>
      </c>
      <c r="I49" s="18" t="s">
        <v>298</v>
      </c>
      <c r="J49" s="20">
        <v>638.95</v>
      </c>
      <c r="K49" s="20">
        <v>2800</v>
      </c>
      <c r="L49" s="18">
        <v>1</v>
      </c>
      <c r="M49" s="18"/>
      <c r="N49" s="18"/>
      <c r="O49" s="18">
        <v>1</v>
      </c>
      <c r="P49" s="18">
        <v>1</v>
      </c>
      <c r="Q49" s="18"/>
      <c r="R49" s="18"/>
      <c r="S49" s="18"/>
      <c r="T49" s="18"/>
      <c r="U49" s="18">
        <v>1</v>
      </c>
      <c r="V49" s="18"/>
      <c r="W49" s="20"/>
      <c r="X49" s="18">
        <v>1992</v>
      </c>
      <c r="Y49" s="20">
        <v>771</v>
      </c>
      <c r="Z49" s="18">
        <v>1</v>
      </c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20"/>
      <c r="AQ49" s="20"/>
      <c r="AR49" s="17"/>
      <c r="AS49" s="18"/>
      <c r="AT49" s="18"/>
      <c r="AU49" s="18"/>
      <c r="AV49" s="18"/>
      <c r="AW49" s="17"/>
      <c r="AX49" s="17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20"/>
      <c r="BN49" s="20"/>
      <c r="BO49" s="20"/>
      <c r="BP49" s="20"/>
      <c r="BQ49" s="20"/>
      <c r="BR49" s="21"/>
      <c r="BS49" s="21"/>
      <c r="BT49" s="20"/>
      <c r="BU49" s="21"/>
      <c r="BV49" s="21"/>
      <c r="BW49" s="21"/>
      <c r="BX49" s="21"/>
      <c r="BY49" s="20"/>
      <c r="BZ49" s="20"/>
      <c r="CA49" s="21"/>
      <c r="CB49" s="20"/>
      <c r="CC49" s="20"/>
      <c r="CD49" s="21"/>
      <c r="CE49" s="21"/>
      <c r="CF49" s="21"/>
      <c r="CG49" s="21"/>
      <c r="CH49" s="21"/>
      <c r="CI49" s="20"/>
      <c r="CJ49" s="21"/>
      <c r="CK49" s="21"/>
      <c r="CL49" s="21"/>
      <c r="CM49" s="21"/>
      <c r="CN49" s="21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18"/>
      <c r="DT49" s="18"/>
      <c r="DU49" s="22"/>
      <c r="DV49" s="22"/>
      <c r="DW49" s="22"/>
      <c r="DX49" s="18"/>
      <c r="DY49" s="22"/>
      <c r="DZ49" s="22"/>
      <c r="EA49" s="18"/>
      <c r="EB49" s="22">
        <v>2020</v>
      </c>
      <c r="EC49" s="18">
        <v>2020</v>
      </c>
      <c r="ED49" s="22">
        <v>2016</v>
      </c>
      <c r="EE49" s="22"/>
    </row>
    <row r="50" spans="1:135" ht="15.75" customHeight="1">
      <c r="A50" s="10">
        <v>44</v>
      </c>
      <c r="B50" s="17" t="s">
        <v>292</v>
      </c>
      <c r="C50" s="17" t="s">
        <v>293</v>
      </c>
      <c r="D50" s="18" t="s">
        <v>294</v>
      </c>
      <c r="E50" s="19">
        <v>500043752</v>
      </c>
      <c r="F50" s="18" t="s">
        <v>309</v>
      </c>
      <c r="G50" s="18">
        <v>1994</v>
      </c>
      <c r="H50" s="18">
        <v>77</v>
      </c>
      <c r="I50" s="18" t="s">
        <v>298</v>
      </c>
      <c r="J50" s="20">
        <v>1429.3</v>
      </c>
      <c r="K50" s="20">
        <v>6273</v>
      </c>
      <c r="L50" s="18">
        <v>1</v>
      </c>
      <c r="M50" s="18"/>
      <c r="N50" s="18"/>
      <c r="O50" s="18">
        <v>1</v>
      </c>
      <c r="P50" s="18">
        <v>1</v>
      </c>
      <c r="Q50" s="18"/>
      <c r="R50" s="18"/>
      <c r="S50" s="18"/>
      <c r="T50" s="18"/>
      <c r="U50" s="18">
        <v>1</v>
      </c>
      <c r="V50" s="18"/>
      <c r="W50" s="20"/>
      <c r="X50" s="18">
        <v>1992</v>
      </c>
      <c r="Y50" s="20">
        <v>2178</v>
      </c>
      <c r="Z50" s="18">
        <v>1</v>
      </c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20"/>
      <c r="AQ50" s="20"/>
      <c r="AR50" s="17"/>
      <c r="AS50" s="18"/>
      <c r="AT50" s="18"/>
      <c r="AU50" s="18"/>
      <c r="AV50" s="18"/>
      <c r="AW50" s="17"/>
      <c r="AX50" s="17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20"/>
      <c r="BN50" s="20"/>
      <c r="BO50" s="20"/>
      <c r="BP50" s="20"/>
      <c r="BQ50" s="20"/>
      <c r="BR50" s="21"/>
      <c r="BS50" s="21"/>
      <c r="BT50" s="20"/>
      <c r="BU50" s="21"/>
      <c r="BV50" s="21"/>
      <c r="BW50" s="21"/>
      <c r="BX50" s="21"/>
      <c r="BY50" s="20"/>
      <c r="BZ50" s="20"/>
      <c r="CA50" s="21"/>
      <c r="CB50" s="20"/>
      <c r="CC50" s="20"/>
      <c r="CD50" s="21"/>
      <c r="CE50" s="21"/>
      <c r="CF50" s="21"/>
      <c r="CG50" s="21"/>
      <c r="CH50" s="21"/>
      <c r="CI50" s="20"/>
      <c r="CJ50" s="21"/>
      <c r="CK50" s="21"/>
      <c r="CL50" s="21"/>
      <c r="CM50" s="21"/>
      <c r="CN50" s="21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18"/>
      <c r="DT50" s="18"/>
      <c r="DU50" s="22"/>
      <c r="DV50" s="22"/>
      <c r="DW50" s="22"/>
      <c r="DX50" s="18"/>
      <c r="DY50" s="22"/>
      <c r="DZ50" s="22"/>
      <c r="EA50" s="18"/>
      <c r="EB50" s="22">
        <v>2020</v>
      </c>
      <c r="EC50" s="18">
        <v>2020</v>
      </c>
      <c r="ED50" s="22">
        <v>2016</v>
      </c>
      <c r="EE50" s="22"/>
    </row>
    <row r="51" spans="1:135" ht="16.5" customHeight="1">
      <c r="A51" s="23" t="s">
        <v>43</v>
      </c>
      <c r="B51" s="24" t="s">
        <v>44</v>
      </c>
      <c r="C51" s="25"/>
      <c r="D51" s="25"/>
      <c r="E51" s="25"/>
      <c r="F51" s="27"/>
      <c r="G51" s="26"/>
      <c r="H51" s="26">
        <f>SUM(H17:H38)</f>
        <v>331</v>
      </c>
      <c r="I51" s="25"/>
      <c r="J51" s="26">
        <f aca="true" t="shared" si="0" ref="J51:P51">SUM(J17:J38)</f>
        <v>7084.4800000000005</v>
      </c>
      <c r="K51" s="26">
        <f t="shared" si="0"/>
        <v>39982</v>
      </c>
      <c r="L51" s="26">
        <f>SUM(L17:L42)</f>
        <v>9</v>
      </c>
      <c r="M51" s="26">
        <f t="shared" si="0"/>
        <v>1</v>
      </c>
      <c r="N51" s="26">
        <f t="shared" si="0"/>
        <v>1</v>
      </c>
      <c r="O51" s="26">
        <f>SUM(O17:O50)</f>
        <v>22</v>
      </c>
      <c r="P51" s="26">
        <f t="shared" si="0"/>
        <v>2</v>
      </c>
      <c r="Q51" s="26"/>
      <c r="R51" s="26">
        <f>SUM(R17:R38)</f>
        <v>12</v>
      </c>
      <c r="S51" s="26">
        <f>SUM(S17:S38)</f>
        <v>0</v>
      </c>
      <c r="T51" s="26">
        <f>SUM(T17:T38)</f>
        <v>10</v>
      </c>
      <c r="U51" s="26">
        <f>SUM(U17:U38)</f>
        <v>0</v>
      </c>
      <c r="V51" s="26"/>
      <c r="W51" s="40"/>
      <c r="X51" s="26">
        <f>SUM(X17:X50)</f>
        <v>41923</v>
      </c>
      <c r="Y51" s="40"/>
      <c r="Z51" s="26">
        <f aca="true" t="shared" si="1" ref="Z51:BR51">SUM(Z17:Z38)</f>
        <v>2</v>
      </c>
      <c r="AA51" s="26">
        <f t="shared" si="1"/>
        <v>0</v>
      </c>
      <c r="AB51" s="26">
        <f t="shared" si="1"/>
        <v>20</v>
      </c>
      <c r="AC51" s="26">
        <f t="shared" si="1"/>
        <v>0</v>
      </c>
      <c r="AD51" s="26">
        <f t="shared" si="1"/>
        <v>0</v>
      </c>
      <c r="AE51" s="26">
        <f t="shared" si="1"/>
        <v>18</v>
      </c>
      <c r="AF51" s="26">
        <f>SUM(AF17:AF39)</f>
        <v>5</v>
      </c>
      <c r="AG51" s="26"/>
      <c r="AH51" s="26">
        <f t="shared" si="1"/>
        <v>0</v>
      </c>
      <c r="AI51" s="26">
        <f t="shared" si="1"/>
        <v>0</v>
      </c>
      <c r="AJ51" s="26">
        <f t="shared" si="1"/>
        <v>0</v>
      </c>
      <c r="AK51" s="26">
        <f t="shared" si="1"/>
        <v>0</v>
      </c>
      <c r="AL51" s="26">
        <f t="shared" si="1"/>
        <v>0</v>
      </c>
      <c r="AM51" s="26">
        <f t="shared" si="1"/>
        <v>0</v>
      </c>
      <c r="AN51" s="26">
        <f t="shared" si="1"/>
        <v>0</v>
      </c>
      <c r="AO51" s="26">
        <f t="shared" si="1"/>
        <v>0</v>
      </c>
      <c r="AP51" s="26">
        <f t="shared" si="1"/>
        <v>0</v>
      </c>
      <c r="AQ51" s="26">
        <f t="shared" si="1"/>
        <v>0</v>
      </c>
      <c r="AR51" s="26">
        <f t="shared" si="1"/>
        <v>0</v>
      </c>
      <c r="AS51" s="26">
        <f t="shared" si="1"/>
        <v>0</v>
      </c>
      <c r="AT51" s="26">
        <f t="shared" si="1"/>
        <v>0</v>
      </c>
      <c r="AU51" s="26">
        <f t="shared" si="1"/>
        <v>0</v>
      </c>
      <c r="AV51" s="26">
        <f t="shared" si="1"/>
        <v>0</v>
      </c>
      <c r="AW51" s="26">
        <f t="shared" si="1"/>
        <v>0</v>
      </c>
      <c r="AX51" s="26">
        <f t="shared" si="1"/>
        <v>0</v>
      </c>
      <c r="AY51" s="26">
        <f t="shared" si="1"/>
        <v>0</v>
      </c>
      <c r="AZ51" s="26">
        <f t="shared" si="1"/>
        <v>0</v>
      </c>
      <c r="BA51" s="26">
        <f t="shared" si="1"/>
        <v>0</v>
      </c>
      <c r="BB51" s="26">
        <f t="shared" si="1"/>
        <v>0</v>
      </c>
      <c r="BC51" s="26">
        <f t="shared" si="1"/>
        <v>0</v>
      </c>
      <c r="BD51" s="26">
        <f t="shared" si="1"/>
        <v>0</v>
      </c>
      <c r="BE51" s="26">
        <f t="shared" si="1"/>
        <v>0</v>
      </c>
      <c r="BF51" s="26">
        <f t="shared" si="1"/>
        <v>0</v>
      </c>
      <c r="BG51" s="26">
        <f t="shared" si="1"/>
        <v>0</v>
      </c>
      <c r="BH51" s="26">
        <f t="shared" si="1"/>
        <v>0</v>
      </c>
      <c r="BI51" s="26">
        <f t="shared" si="1"/>
        <v>0</v>
      </c>
      <c r="BJ51" s="26">
        <f t="shared" si="1"/>
        <v>0</v>
      </c>
      <c r="BK51" s="26">
        <f t="shared" si="1"/>
        <v>0</v>
      </c>
      <c r="BL51" s="26">
        <f t="shared" si="1"/>
        <v>0</v>
      </c>
      <c r="BM51" s="26">
        <f t="shared" si="1"/>
        <v>26971</v>
      </c>
      <c r="BN51" s="26">
        <f t="shared" si="1"/>
        <v>30137</v>
      </c>
      <c r="BO51" s="26">
        <f t="shared" si="1"/>
        <v>27403</v>
      </c>
      <c r="BP51" s="26">
        <f t="shared" si="1"/>
        <v>25423</v>
      </c>
      <c r="BQ51" s="26">
        <f t="shared" si="1"/>
        <v>3036.1000000000004</v>
      </c>
      <c r="BR51" s="26">
        <f t="shared" si="1"/>
        <v>2149.22</v>
      </c>
      <c r="BS51" s="26"/>
      <c r="BT51" s="26">
        <f>SUM(BT17:BT38)</f>
        <v>0</v>
      </c>
      <c r="BU51" s="26">
        <f>SUM(BU17:BU38)</f>
        <v>80800</v>
      </c>
      <c r="BV51" s="26"/>
      <c r="BW51" s="26">
        <f>SUM(BW17:BW38)</f>
        <v>87007</v>
      </c>
      <c r="BX51" s="26">
        <f>SUM(BX17:BX38)</f>
        <v>95615</v>
      </c>
      <c r="BY51" s="26">
        <f>SUM(BY17:BY38)</f>
        <v>0</v>
      </c>
      <c r="BZ51" s="26"/>
      <c r="CA51" s="26">
        <f>SUM(CA17:CA38)</f>
        <v>0</v>
      </c>
      <c r="CB51" s="26">
        <f>SUM(CB17:CB38)</f>
        <v>0</v>
      </c>
      <c r="CC51" s="26">
        <f>SUM(CC17:CC38)</f>
        <v>0</v>
      </c>
      <c r="CD51" s="26">
        <f>SUM(CD17:CD38)</f>
        <v>0</v>
      </c>
      <c r="CE51" s="26">
        <f>SUM(CE17:CE38)</f>
        <v>0</v>
      </c>
      <c r="CF51" s="26"/>
      <c r="CG51" s="26"/>
      <c r="CH51" s="26"/>
      <c r="CI51" s="26">
        <f>SUM(CI17:CI38)</f>
        <v>0</v>
      </c>
      <c r="CJ51" s="26">
        <f>SUM(CJ17:CJ38)</f>
        <v>0</v>
      </c>
      <c r="CK51" s="26"/>
      <c r="CL51" s="26"/>
      <c r="CM51" s="26">
        <f>SUM(CM17:CM38)</f>
        <v>0</v>
      </c>
      <c r="CN51" s="26"/>
      <c r="CO51" s="26">
        <f>SUM(CO17:CO38)</f>
        <v>0</v>
      </c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7"/>
      <c r="DU51" s="26">
        <f aca="true" t="shared" si="2" ref="DU51:EB51">SUM(DU17:DU38)</f>
        <v>6048</v>
      </c>
      <c r="DV51" s="26">
        <f t="shared" si="2"/>
        <v>0</v>
      </c>
      <c r="DW51" s="26">
        <f t="shared" si="2"/>
        <v>0</v>
      </c>
      <c r="DX51" s="26">
        <f t="shared" si="2"/>
        <v>0</v>
      </c>
      <c r="DY51" s="26">
        <f t="shared" si="2"/>
        <v>0</v>
      </c>
      <c r="DZ51" s="26">
        <f t="shared" si="2"/>
        <v>0</v>
      </c>
      <c r="EA51" s="26">
        <f t="shared" si="2"/>
        <v>0</v>
      </c>
      <c r="EB51" s="26">
        <f t="shared" si="2"/>
        <v>0</v>
      </c>
      <c r="EC51" s="27"/>
      <c r="ED51" s="26">
        <f>SUM(ED17:ED38)</f>
        <v>12104</v>
      </c>
      <c r="EE51" s="26">
        <f>SUM(EE17:EE38)</f>
        <v>0</v>
      </c>
    </row>
    <row r="52" spans="1:135" ht="16.5" customHeight="1">
      <c r="A52" s="23" t="s">
        <v>45</v>
      </c>
      <c r="B52" s="24" t="s">
        <v>46</v>
      </c>
      <c r="C52" s="25"/>
      <c r="D52" s="25"/>
      <c r="E52" s="25"/>
      <c r="F52" s="27"/>
      <c r="G52" s="26"/>
      <c r="H52" s="26">
        <f>AVERAGE(H17:H38)</f>
        <v>15.045454545454545</v>
      </c>
      <c r="I52" s="27"/>
      <c r="J52" s="26">
        <f>AVERAGE(J17:J38)</f>
        <v>322.0218181818182</v>
      </c>
      <c r="K52" s="26">
        <f>AVERAGE(K17:K38)</f>
        <v>1817.3636363636363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16"/>
      <c r="X52" s="27"/>
      <c r="Y52" s="16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6" t="e">
        <f>AVERAGE(AP17:AP38)</f>
        <v>#DIV/0!</v>
      </c>
      <c r="AQ52" s="26" t="e">
        <f>AVERAGE(AQ17:AQ38)</f>
        <v>#DIV/0!</v>
      </c>
      <c r="AR52" s="26" t="e">
        <f>AVERAGE(AR17:AR38)</f>
        <v>#DIV/0!</v>
      </c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6">
        <f>AVERAGE(BN17:BN38)</f>
        <v>1506.85</v>
      </c>
      <c r="BO52" s="26">
        <f>AVERAGE(BO17:BO38)</f>
        <v>1370.15</v>
      </c>
      <c r="BP52" s="26">
        <f>AVERAGE(BP17:BP38)</f>
        <v>1271.15</v>
      </c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</row>
    <row r="53" spans="1:135" ht="16.5" customHeight="1">
      <c r="A53" s="23" t="s">
        <v>47</v>
      </c>
      <c r="B53" s="24" t="s">
        <v>78</v>
      </c>
      <c r="C53" s="25"/>
      <c r="D53" s="25"/>
      <c r="E53" s="25"/>
      <c r="F53" s="27"/>
      <c r="G53" s="26"/>
      <c r="H53" s="26">
        <f>MAX(H17:H38)</f>
        <v>88</v>
      </c>
      <c r="I53" s="27"/>
      <c r="J53" s="26">
        <f>MAX(J17:J38)</f>
        <v>1563</v>
      </c>
      <c r="K53" s="26">
        <f>MAX(K17:K38)</f>
        <v>7060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16"/>
      <c r="X53" s="27"/>
      <c r="Y53" s="1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6">
        <f>MAX(AP17:AP38)</f>
        <v>0</v>
      </c>
      <c r="AQ53" s="26">
        <f>MAX(AQ17:AQ38)</f>
        <v>0</v>
      </c>
      <c r="AR53" s="26">
        <f>MAX(AR17:AR38)</f>
        <v>0</v>
      </c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6">
        <f>MAX(BN17:BN38)</f>
        <v>6855</v>
      </c>
      <c r="BO53" s="26">
        <f>MAX(BO17:BO38)</f>
        <v>6915</v>
      </c>
      <c r="BP53" s="26">
        <f>MAX(BP17:BP38)</f>
        <v>7200</v>
      </c>
      <c r="BQ53" s="26">
        <f>MAX(BQ17:BQ38)</f>
        <v>3015.8</v>
      </c>
      <c r="BR53" s="26">
        <f>MAX(BR17:BR38)</f>
        <v>2125</v>
      </c>
      <c r="BS53" s="26"/>
      <c r="BT53" s="26">
        <f>MAX(BT17:BT38)</f>
        <v>0</v>
      </c>
      <c r="BU53" s="26">
        <f>MAX(BU17:BU38)</f>
        <v>29156</v>
      </c>
      <c r="BV53" s="26"/>
      <c r="BW53" s="26">
        <f>MAX(BW17:BW38)</f>
        <v>24456</v>
      </c>
      <c r="BX53" s="26">
        <f>MAX(BX17:BX38)</f>
        <v>35030</v>
      </c>
      <c r="BY53" s="26">
        <f>MAX(BY17:BY38)</f>
        <v>0</v>
      </c>
      <c r="BZ53" s="26"/>
      <c r="CA53" s="26">
        <f>MAX(CA17:CA38)</f>
        <v>0</v>
      </c>
      <c r="CB53" s="26">
        <f>MAX(CB17:CB38)</f>
        <v>0</v>
      </c>
      <c r="CC53" s="26">
        <f>MAX(CC17:CC38)</f>
        <v>0</v>
      </c>
      <c r="CD53" s="26">
        <f>MAX(CD17:CD38)</f>
        <v>0</v>
      </c>
      <c r="CE53" s="26">
        <f>MAX(CE17:CE38)</f>
        <v>0</v>
      </c>
      <c r="CF53" s="26"/>
      <c r="CG53" s="26"/>
      <c r="CH53" s="26"/>
      <c r="CI53" s="26">
        <f>MAX(CI17:CI38)</f>
        <v>0</v>
      </c>
      <c r="CJ53" s="26">
        <f>MAX(CJ17:CJ38)</f>
        <v>0</v>
      </c>
      <c r="CK53" s="26"/>
      <c r="CL53" s="26"/>
      <c r="CM53" s="26">
        <f>MAX(CM17:CM38)</f>
        <v>0</v>
      </c>
      <c r="CN53" s="26"/>
      <c r="CO53" s="26">
        <f>MAX(CO17:CO38)</f>
        <v>0</v>
      </c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</row>
    <row r="54" spans="1:135" ht="16.5" customHeight="1">
      <c r="A54" s="23" t="s">
        <v>49</v>
      </c>
      <c r="B54" s="24" t="s">
        <v>79</v>
      </c>
      <c r="C54" s="25"/>
      <c r="D54" s="25"/>
      <c r="E54" s="25"/>
      <c r="F54" s="27"/>
      <c r="G54" s="26"/>
      <c r="H54" s="26">
        <f>MIN(H17:H38)</f>
        <v>3</v>
      </c>
      <c r="I54" s="27"/>
      <c r="J54" s="26">
        <f>MIN(J17:J38)</f>
        <v>69.1</v>
      </c>
      <c r="K54" s="26">
        <f>MIN(K17:K38)</f>
        <v>300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16"/>
      <c r="X54" s="27"/>
      <c r="Y54" s="16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6">
        <f>MIN(AP17:AP38)</f>
        <v>0</v>
      </c>
      <c r="AQ54" s="26">
        <f>MIN(AQ17:AQ38)</f>
        <v>0</v>
      </c>
      <c r="AR54" s="26">
        <f>MIN(AR17:AR38)</f>
        <v>0</v>
      </c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6">
        <f>MIN(BN17:BN38)</f>
        <v>57</v>
      </c>
      <c r="BO54" s="26">
        <f>MIN(BO17:BO38)</f>
        <v>92</v>
      </c>
      <c r="BP54" s="26">
        <f>MIN(BP17:BP38)</f>
        <v>17</v>
      </c>
      <c r="BQ54" s="26">
        <f>MIN(BQ17:BQ38)</f>
        <v>9</v>
      </c>
      <c r="BR54" s="26">
        <f>MIN(BR17:BR38)</f>
        <v>24.22</v>
      </c>
      <c r="BS54" s="26"/>
      <c r="BT54" s="26">
        <f>MIN(BT17:BT38)</f>
        <v>0</v>
      </c>
      <c r="BU54" s="26">
        <f>MIN(BU17:BU38)</f>
        <v>807</v>
      </c>
      <c r="BV54" s="26"/>
      <c r="BW54" s="26">
        <f>MIN(BW17:BW38)</f>
        <v>2695</v>
      </c>
      <c r="BX54" s="26">
        <f>MIN(BX17:BX38)</f>
        <v>2520</v>
      </c>
      <c r="BY54" s="26">
        <f>MIN(BY17:BY38)</f>
        <v>0</v>
      </c>
      <c r="BZ54" s="26"/>
      <c r="CA54" s="26">
        <f>MIN(CA17:CA38)</f>
        <v>0</v>
      </c>
      <c r="CB54" s="26">
        <f>MIN(CB17:CB38)</f>
        <v>0</v>
      </c>
      <c r="CC54" s="26">
        <f>MIN(CC17:CC38)</f>
        <v>0</v>
      </c>
      <c r="CD54" s="26">
        <f>MIN(CD17:CD38)</f>
        <v>0</v>
      </c>
      <c r="CE54" s="26">
        <f>MIN(CE17:CE38)</f>
        <v>0</v>
      </c>
      <c r="CF54" s="26"/>
      <c r="CG54" s="26"/>
      <c r="CH54" s="26"/>
      <c r="CI54" s="26">
        <f>MIN(CI17:CI38)</f>
        <v>0</v>
      </c>
      <c r="CJ54" s="26">
        <f>MIN(CJ17:CJ38)</f>
        <v>0</v>
      </c>
      <c r="CK54" s="26"/>
      <c r="CL54" s="26"/>
      <c r="CM54" s="26">
        <f>MIN(CM17:CM38)</f>
        <v>0</v>
      </c>
      <c r="CN54" s="26"/>
      <c r="CO54" s="26">
        <f>MIN(CO17:CO38)</f>
        <v>0</v>
      </c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</row>
    <row r="55" spans="1:135" ht="16.5" customHeight="1">
      <c r="A55" s="23" t="s">
        <v>51</v>
      </c>
      <c r="B55" s="24" t="s">
        <v>52</v>
      </c>
      <c r="C55" s="25"/>
      <c r="D55" s="25"/>
      <c r="E55" s="25"/>
      <c r="F55" s="27"/>
      <c r="G55" s="26"/>
      <c r="H55" s="26">
        <f>COUNTBLANK(H17:H38)</f>
        <v>0</v>
      </c>
      <c r="I55" s="27"/>
      <c r="J55" s="26">
        <f aca="true" t="shared" si="3" ref="J55:P55">COUNTBLANK(J17:J38)</f>
        <v>0</v>
      </c>
      <c r="K55" s="26">
        <f t="shared" si="3"/>
        <v>0</v>
      </c>
      <c r="L55" s="26">
        <f t="shared" si="3"/>
        <v>17</v>
      </c>
      <c r="M55" s="26">
        <f t="shared" si="3"/>
        <v>21</v>
      </c>
      <c r="N55" s="26">
        <f t="shared" si="3"/>
        <v>21</v>
      </c>
      <c r="O55" s="26">
        <f t="shared" si="3"/>
        <v>12</v>
      </c>
      <c r="P55" s="26">
        <f t="shared" si="3"/>
        <v>20</v>
      </c>
      <c r="Q55" s="26"/>
      <c r="R55" s="26">
        <f>COUNTBLANK(R17:R38)</f>
        <v>10</v>
      </c>
      <c r="S55" s="26">
        <f>COUNTBLANK(S17:S38)</f>
        <v>22</v>
      </c>
      <c r="T55" s="26">
        <f>COUNTBLANK(T17:T38)</f>
        <v>12</v>
      </c>
      <c r="U55" s="26">
        <f>COUNTBLANK(U17:U38)</f>
        <v>22</v>
      </c>
      <c r="V55" s="26"/>
      <c r="W55" s="40"/>
      <c r="X55" s="26">
        <f>COUNTBLANK(X17:X38)</f>
        <v>13</v>
      </c>
      <c r="Y55" s="40"/>
      <c r="Z55" s="26">
        <f aca="true" t="shared" si="4" ref="Z55:BR55">COUNTBLANK(Z17:Z38)</f>
        <v>20</v>
      </c>
      <c r="AA55" s="26">
        <f t="shared" si="4"/>
        <v>22</v>
      </c>
      <c r="AB55" s="26">
        <f t="shared" si="4"/>
        <v>2</v>
      </c>
      <c r="AC55" s="26">
        <f t="shared" si="4"/>
        <v>22</v>
      </c>
      <c r="AD55" s="26">
        <f t="shared" si="4"/>
        <v>22</v>
      </c>
      <c r="AE55" s="26">
        <f t="shared" si="4"/>
        <v>4</v>
      </c>
      <c r="AF55" s="26">
        <f t="shared" si="4"/>
        <v>18</v>
      </c>
      <c r="AG55" s="26"/>
      <c r="AH55" s="26">
        <f t="shared" si="4"/>
        <v>22</v>
      </c>
      <c r="AI55" s="26">
        <f t="shared" si="4"/>
        <v>22</v>
      </c>
      <c r="AJ55" s="26">
        <f t="shared" si="4"/>
        <v>22</v>
      </c>
      <c r="AK55" s="26">
        <f t="shared" si="4"/>
        <v>22</v>
      </c>
      <c r="AL55" s="26">
        <f t="shared" si="4"/>
        <v>22</v>
      </c>
      <c r="AM55" s="26">
        <f t="shared" si="4"/>
        <v>22</v>
      </c>
      <c r="AN55" s="26">
        <f t="shared" si="4"/>
        <v>22</v>
      </c>
      <c r="AO55" s="26">
        <f t="shared" si="4"/>
        <v>22</v>
      </c>
      <c r="AP55" s="26">
        <f t="shared" si="4"/>
        <v>22</v>
      </c>
      <c r="AQ55" s="26">
        <f t="shared" si="4"/>
        <v>22</v>
      </c>
      <c r="AR55" s="26">
        <f t="shared" si="4"/>
        <v>22</v>
      </c>
      <c r="AS55" s="26">
        <f t="shared" si="4"/>
        <v>22</v>
      </c>
      <c r="AT55" s="26">
        <f t="shared" si="4"/>
        <v>22</v>
      </c>
      <c r="AU55" s="26">
        <f t="shared" si="4"/>
        <v>22</v>
      </c>
      <c r="AV55" s="26">
        <f t="shared" si="4"/>
        <v>22</v>
      </c>
      <c r="AW55" s="26">
        <f t="shared" si="4"/>
        <v>22</v>
      </c>
      <c r="AX55" s="26">
        <f t="shared" si="4"/>
        <v>22</v>
      </c>
      <c r="AY55" s="26">
        <f t="shared" si="4"/>
        <v>22</v>
      </c>
      <c r="AZ55" s="26">
        <f t="shared" si="4"/>
        <v>22</v>
      </c>
      <c r="BA55" s="26">
        <f t="shared" si="4"/>
        <v>22</v>
      </c>
      <c r="BB55" s="26">
        <f t="shared" si="4"/>
        <v>22</v>
      </c>
      <c r="BC55" s="26">
        <f t="shared" si="4"/>
        <v>22</v>
      </c>
      <c r="BD55" s="26">
        <f t="shared" si="4"/>
        <v>22</v>
      </c>
      <c r="BE55" s="26">
        <f t="shared" si="4"/>
        <v>22</v>
      </c>
      <c r="BF55" s="26">
        <f t="shared" si="4"/>
        <v>22</v>
      </c>
      <c r="BG55" s="26">
        <f t="shared" si="4"/>
        <v>22</v>
      </c>
      <c r="BH55" s="26">
        <f t="shared" si="4"/>
        <v>22</v>
      </c>
      <c r="BI55" s="26">
        <f t="shared" si="4"/>
        <v>22</v>
      </c>
      <c r="BJ55" s="26">
        <f t="shared" si="4"/>
        <v>22</v>
      </c>
      <c r="BK55" s="26">
        <f t="shared" si="4"/>
        <v>22</v>
      </c>
      <c r="BL55" s="26">
        <f t="shared" si="4"/>
        <v>22</v>
      </c>
      <c r="BM55" s="26">
        <f t="shared" si="4"/>
        <v>2</v>
      </c>
      <c r="BN55" s="26">
        <f t="shared" si="4"/>
        <v>2</v>
      </c>
      <c r="BO55" s="26">
        <f t="shared" si="4"/>
        <v>2</v>
      </c>
      <c r="BP55" s="26">
        <f t="shared" si="4"/>
        <v>2</v>
      </c>
      <c r="BQ55" s="26">
        <f t="shared" si="4"/>
        <v>19</v>
      </c>
      <c r="BR55" s="26">
        <f t="shared" si="4"/>
        <v>20</v>
      </c>
      <c r="BS55" s="26"/>
      <c r="BT55" s="26">
        <f>COUNTBLANK(BT17:BT38)</f>
        <v>22</v>
      </c>
      <c r="BU55" s="26">
        <f>COUNTBLANK(BU17:BU38)</f>
        <v>14</v>
      </c>
      <c r="BV55" s="26"/>
      <c r="BW55" s="26">
        <f>COUNTBLANK(BW17:BW38)</f>
        <v>12</v>
      </c>
      <c r="BX55" s="26">
        <f>COUNTBLANK(BX17:BX38)</f>
        <v>12</v>
      </c>
      <c r="BY55" s="26">
        <f>COUNTBLANK(BY17:BY38)</f>
        <v>22</v>
      </c>
      <c r="BZ55" s="26"/>
      <c r="CA55" s="26">
        <f>COUNTBLANK(CA17:CA38)</f>
        <v>22</v>
      </c>
      <c r="CB55" s="26">
        <f>COUNTBLANK(CB17:CB38)</f>
        <v>22</v>
      </c>
      <c r="CC55" s="26">
        <f>COUNTBLANK(CC17:CC38)</f>
        <v>22</v>
      </c>
      <c r="CD55" s="26">
        <f>COUNTBLANK(CD17:CD38)</f>
        <v>22</v>
      </c>
      <c r="CE55" s="26">
        <f>COUNTBLANK(CE17:CE38)</f>
        <v>22</v>
      </c>
      <c r="CF55" s="26"/>
      <c r="CG55" s="26"/>
      <c r="CH55" s="26"/>
      <c r="CI55" s="26">
        <f>COUNTBLANK(CI17:CI38)</f>
        <v>22</v>
      </c>
      <c r="CJ55" s="26">
        <f>COUNTBLANK(CJ17:CJ38)</f>
        <v>22</v>
      </c>
      <c r="CK55" s="26"/>
      <c r="CL55" s="26"/>
      <c r="CM55" s="26">
        <f>COUNTBLANK(CM17:CM38)</f>
        <v>22</v>
      </c>
      <c r="CN55" s="26"/>
      <c r="CO55" s="26">
        <f>COUNTBLANK(CO17:CO38)</f>
        <v>22</v>
      </c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>
        <f aca="true" t="shared" si="5" ref="DT55:EE55">COUNTBLANK(DT17:DT38)</f>
        <v>22</v>
      </c>
      <c r="DU55" s="26">
        <f t="shared" si="5"/>
        <v>19</v>
      </c>
      <c r="DV55" s="26">
        <f t="shared" si="5"/>
        <v>22</v>
      </c>
      <c r="DW55" s="26">
        <f t="shared" si="5"/>
        <v>22</v>
      </c>
      <c r="DX55" s="26">
        <f t="shared" si="5"/>
        <v>22</v>
      </c>
      <c r="DY55" s="26">
        <f t="shared" si="5"/>
        <v>22</v>
      </c>
      <c r="DZ55" s="26">
        <f t="shared" si="5"/>
        <v>22</v>
      </c>
      <c r="EA55" s="26">
        <f t="shared" si="5"/>
        <v>22</v>
      </c>
      <c r="EB55" s="26">
        <f t="shared" si="5"/>
        <v>22</v>
      </c>
      <c r="EC55" s="26">
        <f t="shared" si="5"/>
        <v>22</v>
      </c>
      <c r="ED55" s="26">
        <f t="shared" si="5"/>
        <v>16</v>
      </c>
      <c r="EE55" s="26">
        <f t="shared" si="5"/>
        <v>22</v>
      </c>
    </row>
  </sheetData>
  <sheetProtection/>
  <autoFilter ref="B1:B55"/>
  <mergeCells count="103">
    <mergeCell ref="EB5:EB6"/>
    <mergeCell ref="EC5:EC6"/>
    <mergeCell ref="ED5:ED6"/>
    <mergeCell ref="EE5:EE6"/>
    <mergeCell ref="BM4:CO4"/>
    <mergeCell ref="CC5:CF5"/>
    <mergeCell ref="CG5:CJ5"/>
    <mergeCell ref="CK5:CO5"/>
    <mergeCell ref="CP4:DS4"/>
    <mergeCell ref="CP5:CS5"/>
    <mergeCell ref="F5:F6"/>
    <mergeCell ref="F4:K4"/>
    <mergeCell ref="G5:G6"/>
    <mergeCell ref="O4:Q4"/>
    <mergeCell ref="Q5:Q6"/>
    <mergeCell ref="V5:V6"/>
    <mergeCell ref="I5:I6"/>
    <mergeCell ref="J5:J6"/>
    <mergeCell ref="K5:K6"/>
    <mergeCell ref="L5:L6"/>
    <mergeCell ref="A1:EE1"/>
    <mergeCell ref="A4:A6"/>
    <mergeCell ref="B4:C4"/>
    <mergeCell ref="D4:E4"/>
    <mergeCell ref="L4:N4"/>
    <mergeCell ref="R4:X4"/>
    <mergeCell ref="Z4:AD4"/>
    <mergeCell ref="W5:W6"/>
    <mergeCell ref="Y4:Y6"/>
    <mergeCell ref="BM5:BP5"/>
    <mergeCell ref="DT4:EE4"/>
    <mergeCell ref="B5:B6"/>
    <mergeCell ref="C5:C6"/>
    <mergeCell ref="D5:D6"/>
    <mergeCell ref="E5:E6"/>
    <mergeCell ref="DJ5:DM5"/>
    <mergeCell ref="H5:H6"/>
    <mergeCell ref="AE4:AH4"/>
    <mergeCell ref="AI4:AQ4"/>
    <mergeCell ref="AS4:AV4"/>
    <mergeCell ref="M5:M6"/>
    <mergeCell ref="BJ4:BL4"/>
    <mergeCell ref="AW4:AX4"/>
    <mergeCell ref="AY4:BD4"/>
    <mergeCell ref="BE4:BI4"/>
    <mergeCell ref="N5:N6"/>
    <mergeCell ref="O5:O6"/>
    <mergeCell ref="P5:P6"/>
    <mergeCell ref="R5:R6"/>
    <mergeCell ref="S5:S6"/>
    <mergeCell ref="T5:T6"/>
    <mergeCell ref="U5:U6"/>
    <mergeCell ref="X5:X6"/>
    <mergeCell ref="Z5:Z6"/>
    <mergeCell ref="AA5:AA6"/>
    <mergeCell ref="AB5:AB6"/>
    <mergeCell ref="AC5:AC6"/>
    <mergeCell ref="AD5:AD6"/>
    <mergeCell ref="AE5:AE6"/>
    <mergeCell ref="AF5:AF6"/>
    <mergeCell ref="AH5:AH6"/>
    <mergeCell ref="AG5:AG6"/>
    <mergeCell ref="AI5:AI6"/>
    <mergeCell ref="AK5:AL5"/>
    <mergeCell ref="AM5:AN5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BK5:BK6"/>
    <mergeCell ref="CT5:CW5"/>
    <mergeCell ref="AX5:AX6"/>
    <mergeCell ref="AY5:AY6"/>
    <mergeCell ref="AZ5:AZ6"/>
    <mergeCell ref="BA5:BA6"/>
    <mergeCell ref="BB5:BB6"/>
    <mergeCell ref="BC5:BC6"/>
    <mergeCell ref="BU5:BX5"/>
    <mergeCell ref="CX5:DA5"/>
    <mergeCell ref="BD5:BD6"/>
    <mergeCell ref="BE5:BE6"/>
    <mergeCell ref="DS5:DS6"/>
    <mergeCell ref="BF5:BF6"/>
    <mergeCell ref="BG5:BG6"/>
    <mergeCell ref="BH5:BH6"/>
    <mergeCell ref="BI5:BI6"/>
    <mergeCell ref="DB5:DE5"/>
    <mergeCell ref="BJ5:BJ6"/>
    <mergeCell ref="DY5:DY6"/>
    <mergeCell ref="DZ5:DZ6"/>
    <mergeCell ref="EA5:EA6"/>
    <mergeCell ref="BL5:BL6"/>
    <mergeCell ref="DN5:DR5"/>
    <mergeCell ref="DX5:DX6"/>
    <mergeCell ref="DT5:DW5"/>
    <mergeCell ref="BQ5:BT5"/>
    <mergeCell ref="DF5:DI5"/>
    <mergeCell ref="BY5:C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3" r:id="rId1"/>
  <rowBreaks count="1" manualBreakCount="1">
    <brk id="51" max="9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58"/>
  <sheetViews>
    <sheetView view="pageBreakPreview" zoomScale="80" zoomScaleSheetLayoutView="80" zoomScalePageLayoutView="0" workbookViewId="0" topLeftCell="A1">
      <pane xSplit="1" ySplit="5" topLeftCell="A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R37" sqref="AR37"/>
    </sheetView>
  </sheetViews>
  <sheetFormatPr defaultColWidth="9.140625" defaultRowHeight="12.75"/>
  <cols>
    <col min="1" max="1" width="5.8515625" style="28" customWidth="1"/>
    <col min="2" max="2" width="12.421875" style="28" customWidth="1"/>
    <col min="3" max="3" width="36.57421875" style="28" customWidth="1"/>
    <col min="4" max="4" width="11.140625" style="68" bestFit="1" customWidth="1"/>
    <col min="5" max="5" width="16.00390625" style="28" customWidth="1"/>
    <col min="6" max="110" width="7.7109375" style="28" customWidth="1"/>
    <col min="111" max="111" width="9.140625" style="28" customWidth="1"/>
    <col min="112" max="112" width="12.421875" style="28" customWidth="1"/>
    <col min="113" max="16384" width="9.140625" style="28" customWidth="1"/>
  </cols>
  <sheetData>
    <row r="1" spans="1:110" ht="18.75" customHeight="1">
      <c r="A1" s="95" t="s">
        <v>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</row>
    <row r="2" spans="1:110" ht="18.75" customHeight="1">
      <c r="A2" s="29"/>
      <c r="B2" s="29"/>
      <c r="C2" s="96" t="s">
        <v>229</v>
      </c>
      <c r="D2" s="96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</row>
    <row r="3" spans="41:110" ht="13.5">
      <c r="AO3" s="79" t="s">
        <v>129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1"/>
      <c r="BQ3" s="79" t="s">
        <v>181</v>
      </c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1"/>
      <c r="CT3" s="75" t="s">
        <v>191</v>
      </c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</row>
    <row r="4" spans="1:118" ht="33.75" customHeight="1">
      <c r="A4" s="75" t="s">
        <v>1</v>
      </c>
      <c r="B4" s="76" t="s">
        <v>19</v>
      </c>
      <c r="C4" s="79" t="s">
        <v>81</v>
      </c>
      <c r="D4" s="80"/>
      <c r="E4" s="81"/>
      <c r="F4" s="79" t="s">
        <v>5</v>
      </c>
      <c r="G4" s="80"/>
      <c r="H4" s="80"/>
      <c r="I4" s="81"/>
      <c r="J4" s="79" t="s">
        <v>7</v>
      </c>
      <c r="K4" s="80"/>
      <c r="L4" s="75" t="s">
        <v>188</v>
      </c>
      <c r="M4" s="75"/>
      <c r="N4" s="75"/>
      <c r="O4" s="79" t="s">
        <v>82</v>
      </c>
      <c r="P4" s="80"/>
      <c r="Q4" s="81"/>
      <c r="R4" s="79" t="s">
        <v>83</v>
      </c>
      <c r="S4" s="80"/>
      <c r="T4" s="81"/>
      <c r="U4" s="79" t="s">
        <v>84</v>
      </c>
      <c r="V4" s="80"/>
      <c r="W4" s="81"/>
      <c r="X4" s="76" t="s">
        <v>66</v>
      </c>
      <c r="Y4" s="76" t="s">
        <v>32</v>
      </c>
      <c r="Z4" s="76" t="s">
        <v>189</v>
      </c>
      <c r="AA4" s="79" t="s">
        <v>85</v>
      </c>
      <c r="AB4" s="80"/>
      <c r="AC4" s="80"/>
      <c r="AD4" s="80"/>
      <c r="AE4" s="80"/>
      <c r="AF4" s="81"/>
      <c r="AG4" s="79" t="s">
        <v>86</v>
      </c>
      <c r="AH4" s="80"/>
      <c r="AI4" s="80"/>
      <c r="AJ4" s="80"/>
      <c r="AK4" s="81"/>
      <c r="AL4" s="79" t="s">
        <v>87</v>
      </c>
      <c r="AM4" s="80"/>
      <c r="AN4" s="80"/>
      <c r="AO4" s="79" t="s">
        <v>128</v>
      </c>
      <c r="AP4" s="80"/>
      <c r="AQ4" s="80"/>
      <c r="AR4" s="80"/>
      <c r="AS4" s="79" t="s">
        <v>130</v>
      </c>
      <c r="AT4" s="80"/>
      <c r="AU4" s="80"/>
      <c r="AV4" s="81"/>
      <c r="AW4" s="79" t="s">
        <v>131</v>
      </c>
      <c r="AX4" s="80"/>
      <c r="AY4" s="80"/>
      <c r="AZ4" s="81"/>
      <c r="BA4" s="79" t="s">
        <v>132</v>
      </c>
      <c r="BB4" s="80"/>
      <c r="BC4" s="80"/>
      <c r="BD4" s="81"/>
      <c r="BE4" s="75" t="s">
        <v>133</v>
      </c>
      <c r="BF4" s="75"/>
      <c r="BG4" s="75"/>
      <c r="BH4" s="75"/>
      <c r="BI4" s="75" t="s">
        <v>134</v>
      </c>
      <c r="BJ4" s="75"/>
      <c r="BK4" s="75"/>
      <c r="BL4" s="75"/>
      <c r="BM4" s="79" t="s">
        <v>142</v>
      </c>
      <c r="BN4" s="80"/>
      <c r="BO4" s="80"/>
      <c r="BP4" s="81"/>
      <c r="BQ4" s="79" t="s">
        <v>136</v>
      </c>
      <c r="BR4" s="80"/>
      <c r="BS4" s="80"/>
      <c r="BT4" s="80"/>
      <c r="BU4" s="79" t="s">
        <v>137</v>
      </c>
      <c r="BV4" s="80"/>
      <c r="BW4" s="80"/>
      <c r="BX4" s="81"/>
      <c r="BY4" s="79" t="s">
        <v>138</v>
      </c>
      <c r="BZ4" s="80"/>
      <c r="CA4" s="80"/>
      <c r="CB4" s="81"/>
      <c r="CC4" s="79" t="s">
        <v>139</v>
      </c>
      <c r="CD4" s="80"/>
      <c r="CE4" s="80"/>
      <c r="CF4" s="81"/>
      <c r="CG4" s="75" t="s">
        <v>140</v>
      </c>
      <c r="CH4" s="75"/>
      <c r="CI4" s="75"/>
      <c r="CJ4" s="75"/>
      <c r="CK4" s="75" t="s">
        <v>141</v>
      </c>
      <c r="CL4" s="75"/>
      <c r="CM4" s="75"/>
      <c r="CN4" s="75"/>
      <c r="CO4" s="79" t="s">
        <v>135</v>
      </c>
      <c r="CP4" s="80"/>
      <c r="CQ4" s="80"/>
      <c r="CR4" s="80"/>
      <c r="CS4" s="76" t="s">
        <v>19</v>
      </c>
      <c r="CT4" s="79" t="s">
        <v>158</v>
      </c>
      <c r="CU4" s="80"/>
      <c r="CV4" s="80"/>
      <c r="CW4" s="80"/>
      <c r="CX4" s="31"/>
      <c r="CY4" s="75" t="s">
        <v>162</v>
      </c>
      <c r="CZ4" s="75" t="s">
        <v>163</v>
      </c>
      <c r="DA4" s="76" t="s">
        <v>160</v>
      </c>
      <c r="DB4" s="76" t="s">
        <v>161</v>
      </c>
      <c r="DC4" s="76" t="s">
        <v>192</v>
      </c>
      <c r="DD4" s="76" t="s">
        <v>164</v>
      </c>
      <c r="DE4" s="76" t="s">
        <v>165</v>
      </c>
      <c r="DF4" s="76" t="s">
        <v>193</v>
      </c>
      <c r="DH4" s="32" t="s">
        <v>88</v>
      </c>
      <c r="DI4" s="32" t="s">
        <v>89</v>
      </c>
      <c r="DJ4" s="32" t="s">
        <v>90</v>
      </c>
      <c r="DK4" s="32" t="s">
        <v>91</v>
      </c>
      <c r="DL4" s="32" t="s">
        <v>92</v>
      </c>
      <c r="DM4" s="32" t="s">
        <v>93</v>
      </c>
      <c r="DN4" s="28" t="s">
        <v>94</v>
      </c>
    </row>
    <row r="5" spans="1:110" ht="58.5" customHeight="1">
      <c r="A5" s="75"/>
      <c r="B5" s="77"/>
      <c r="C5" s="9" t="s">
        <v>11</v>
      </c>
      <c r="D5" s="27" t="s">
        <v>95</v>
      </c>
      <c r="E5" s="9" t="s">
        <v>96</v>
      </c>
      <c r="F5" s="9" t="s">
        <v>112</v>
      </c>
      <c r="G5" s="9" t="s">
        <v>185</v>
      </c>
      <c r="H5" s="9" t="s">
        <v>233</v>
      </c>
      <c r="I5" s="9" t="s">
        <v>234</v>
      </c>
      <c r="J5" s="9" t="s">
        <v>97</v>
      </c>
      <c r="K5" s="7" t="s">
        <v>98</v>
      </c>
      <c r="L5" s="9" t="s">
        <v>99</v>
      </c>
      <c r="M5" s="9" t="s">
        <v>100</v>
      </c>
      <c r="N5" s="9" t="s">
        <v>101</v>
      </c>
      <c r="O5" s="9" t="s">
        <v>99</v>
      </c>
      <c r="P5" s="9" t="s">
        <v>100</v>
      </c>
      <c r="Q5" s="9" t="s">
        <v>101</v>
      </c>
      <c r="R5" s="9" t="s">
        <v>99</v>
      </c>
      <c r="S5" s="9" t="s">
        <v>100</v>
      </c>
      <c r="T5" s="9" t="s">
        <v>101</v>
      </c>
      <c r="U5" s="9" t="s">
        <v>99</v>
      </c>
      <c r="V5" s="9" t="s">
        <v>100</v>
      </c>
      <c r="W5" s="9" t="s">
        <v>101</v>
      </c>
      <c r="X5" s="77"/>
      <c r="Y5" s="77"/>
      <c r="Z5" s="77"/>
      <c r="AA5" s="9" t="s">
        <v>102</v>
      </c>
      <c r="AB5" s="9" t="s">
        <v>200</v>
      </c>
      <c r="AC5" s="9" t="s">
        <v>103</v>
      </c>
      <c r="AD5" s="9" t="s">
        <v>29</v>
      </c>
      <c r="AE5" s="9" t="s">
        <v>66</v>
      </c>
      <c r="AF5" s="9" t="s">
        <v>32</v>
      </c>
      <c r="AG5" s="9" t="s">
        <v>26</v>
      </c>
      <c r="AH5" s="9" t="s">
        <v>31</v>
      </c>
      <c r="AI5" s="9" t="s">
        <v>190</v>
      </c>
      <c r="AJ5" s="9" t="s">
        <v>104</v>
      </c>
      <c r="AK5" s="9" t="s">
        <v>32</v>
      </c>
      <c r="AL5" s="9" t="s">
        <v>105</v>
      </c>
      <c r="AM5" s="9" t="s">
        <v>106</v>
      </c>
      <c r="AN5" s="9" t="s">
        <v>107</v>
      </c>
      <c r="AO5" s="11">
        <v>2011</v>
      </c>
      <c r="AP5" s="11">
        <v>2012</v>
      </c>
      <c r="AQ5" s="11">
        <v>2013</v>
      </c>
      <c r="AR5" s="11">
        <v>2014</v>
      </c>
      <c r="AS5" s="11">
        <v>2011</v>
      </c>
      <c r="AT5" s="11">
        <v>2012</v>
      </c>
      <c r="AU5" s="11">
        <v>2013</v>
      </c>
      <c r="AV5" s="11">
        <v>2014</v>
      </c>
      <c r="AW5" s="11">
        <v>2011</v>
      </c>
      <c r="AX5" s="11">
        <v>2012</v>
      </c>
      <c r="AY5" s="11">
        <v>2013</v>
      </c>
      <c r="AZ5" s="11">
        <v>2014</v>
      </c>
      <c r="BA5" s="11">
        <v>2011</v>
      </c>
      <c r="BB5" s="11">
        <v>2012</v>
      </c>
      <c r="BC5" s="11">
        <v>2013</v>
      </c>
      <c r="BD5" s="11">
        <v>2014</v>
      </c>
      <c r="BE5" s="11">
        <v>2011</v>
      </c>
      <c r="BF5" s="11">
        <v>2012</v>
      </c>
      <c r="BG5" s="11">
        <v>2013</v>
      </c>
      <c r="BH5" s="11">
        <v>2014</v>
      </c>
      <c r="BI5" s="11">
        <v>2011</v>
      </c>
      <c r="BJ5" s="11">
        <v>2012</v>
      </c>
      <c r="BK5" s="11">
        <v>2013</v>
      </c>
      <c r="BL5" s="11">
        <v>2014</v>
      </c>
      <c r="BM5" s="11">
        <v>2011</v>
      </c>
      <c r="BN5" s="11">
        <v>2012</v>
      </c>
      <c r="BO5" s="11">
        <v>2013</v>
      </c>
      <c r="BP5" s="11">
        <v>2014</v>
      </c>
      <c r="BQ5" s="11">
        <v>2011</v>
      </c>
      <c r="BR5" s="11">
        <v>2012</v>
      </c>
      <c r="BS5" s="11">
        <v>2013</v>
      </c>
      <c r="BT5" s="11">
        <v>2014</v>
      </c>
      <c r="BU5" s="11">
        <v>2011</v>
      </c>
      <c r="BV5" s="11">
        <v>2012</v>
      </c>
      <c r="BW5" s="11">
        <v>2013</v>
      </c>
      <c r="BX5" s="11">
        <v>2014</v>
      </c>
      <c r="BY5" s="11">
        <v>2011</v>
      </c>
      <c r="BZ5" s="11">
        <v>2012</v>
      </c>
      <c r="CA5" s="11">
        <v>2013</v>
      </c>
      <c r="CB5" s="11">
        <v>2014</v>
      </c>
      <c r="CC5" s="11">
        <v>2011</v>
      </c>
      <c r="CD5" s="11">
        <v>2012</v>
      </c>
      <c r="CE5" s="11">
        <v>2013</v>
      </c>
      <c r="CF5" s="11">
        <v>2014</v>
      </c>
      <c r="CG5" s="11">
        <v>2011</v>
      </c>
      <c r="CH5" s="11">
        <v>2012</v>
      </c>
      <c r="CI5" s="11">
        <v>2013</v>
      </c>
      <c r="CJ5" s="11">
        <v>2014</v>
      </c>
      <c r="CK5" s="11">
        <v>2011</v>
      </c>
      <c r="CL5" s="11">
        <v>2012</v>
      </c>
      <c r="CM5" s="11">
        <v>2013</v>
      </c>
      <c r="CN5" s="11">
        <v>2014</v>
      </c>
      <c r="CO5" s="11">
        <v>2011</v>
      </c>
      <c r="CP5" s="11">
        <v>2012</v>
      </c>
      <c r="CQ5" s="11">
        <v>2013</v>
      </c>
      <c r="CR5" s="11">
        <v>2014</v>
      </c>
      <c r="CS5" s="77"/>
      <c r="CT5" s="16" t="s">
        <v>155</v>
      </c>
      <c r="CU5" s="9" t="s">
        <v>156</v>
      </c>
      <c r="CV5" s="9" t="s">
        <v>157</v>
      </c>
      <c r="CW5" s="9" t="s">
        <v>32</v>
      </c>
      <c r="CX5" s="9" t="s">
        <v>32</v>
      </c>
      <c r="CY5" s="75"/>
      <c r="CZ5" s="75"/>
      <c r="DA5" s="77"/>
      <c r="DB5" s="77"/>
      <c r="DC5" s="77"/>
      <c r="DD5" s="77"/>
      <c r="DE5" s="77"/>
      <c r="DF5" s="77"/>
    </row>
    <row r="6" spans="1:118" ht="16.5" customHeight="1">
      <c r="A6" s="22">
        <v>1</v>
      </c>
      <c r="B6" s="22"/>
      <c r="C6" s="33" t="s">
        <v>186</v>
      </c>
      <c r="D6" s="35"/>
      <c r="E6" s="34" t="s">
        <v>187</v>
      </c>
      <c r="F6" s="22">
        <v>2005</v>
      </c>
      <c r="G6" s="22">
        <v>3</v>
      </c>
      <c r="H6" s="21">
        <v>130</v>
      </c>
      <c r="I6" s="21">
        <v>560</v>
      </c>
      <c r="J6" s="22">
        <v>1</v>
      </c>
      <c r="K6" s="22">
        <v>1</v>
      </c>
      <c r="L6" s="22"/>
      <c r="M6" s="22"/>
      <c r="N6" s="22"/>
      <c r="O6" s="22"/>
      <c r="P6" s="21"/>
      <c r="Q6" s="22"/>
      <c r="R6" s="22">
        <v>1</v>
      </c>
      <c r="S6" s="57">
        <v>22</v>
      </c>
      <c r="T6" s="22">
        <v>2004</v>
      </c>
      <c r="U6" s="22"/>
      <c r="V6" s="57"/>
      <c r="W6" s="22"/>
      <c r="X6" s="22"/>
      <c r="Y6" s="22"/>
      <c r="Z6" s="21">
        <v>130</v>
      </c>
      <c r="AA6" s="22">
        <v>1</v>
      </c>
      <c r="AB6" s="22"/>
      <c r="AC6" s="22"/>
      <c r="AD6" s="22">
        <v>1</v>
      </c>
      <c r="AE6" s="22"/>
      <c r="AF6" s="22"/>
      <c r="AG6" s="22"/>
      <c r="AH6" s="22"/>
      <c r="AI6" s="22">
        <v>1</v>
      </c>
      <c r="AJ6" s="22"/>
      <c r="AK6" s="22"/>
      <c r="AL6" s="22">
        <v>1</v>
      </c>
      <c r="AM6" s="22">
        <v>1</v>
      </c>
      <c r="AN6" s="22">
        <v>1</v>
      </c>
      <c r="AO6" s="21">
        <v>2800</v>
      </c>
      <c r="AP6" s="21">
        <v>2700</v>
      </c>
      <c r="AQ6" s="21">
        <v>2850</v>
      </c>
      <c r="AR6" s="21">
        <v>2650</v>
      </c>
      <c r="AS6" s="21">
        <v>3</v>
      </c>
      <c r="AT6" s="21">
        <v>3</v>
      </c>
      <c r="AU6" s="21">
        <v>2.5</v>
      </c>
      <c r="AV6" s="21">
        <v>2.5</v>
      </c>
      <c r="AW6" s="21"/>
      <c r="AX6" s="21"/>
      <c r="AY6" s="21"/>
      <c r="AZ6" s="21"/>
      <c r="BA6" s="21"/>
      <c r="BB6" s="21"/>
      <c r="BC6" s="21"/>
      <c r="BD6" s="21"/>
      <c r="BE6" s="21">
        <v>2</v>
      </c>
      <c r="BF6" s="21">
        <v>2</v>
      </c>
      <c r="BG6" s="21">
        <v>2.5</v>
      </c>
      <c r="BH6" s="21">
        <v>1.5</v>
      </c>
      <c r="BI6" s="21"/>
      <c r="BJ6" s="21"/>
      <c r="BK6" s="21"/>
      <c r="BL6" s="21"/>
      <c r="BM6" s="21"/>
      <c r="BN6" s="21"/>
      <c r="BO6" s="21"/>
      <c r="BP6" s="21"/>
      <c r="BQ6" s="21">
        <v>1600</v>
      </c>
      <c r="BR6" s="21">
        <v>1640</v>
      </c>
      <c r="BS6" s="21">
        <v>1800</v>
      </c>
      <c r="BT6" s="21">
        <v>1670</v>
      </c>
      <c r="BU6" s="21">
        <v>1640</v>
      </c>
      <c r="BV6" s="21">
        <v>1720</v>
      </c>
      <c r="BW6" s="21">
        <v>1500</v>
      </c>
      <c r="BX6" s="21">
        <v>1580</v>
      </c>
      <c r="BY6" s="21"/>
      <c r="BZ6" s="21"/>
      <c r="CA6" s="21"/>
      <c r="CB6" s="21"/>
      <c r="CC6" s="21"/>
      <c r="CD6" s="21"/>
      <c r="CE6" s="21"/>
      <c r="CF6" s="21"/>
      <c r="CG6" s="21">
        <v>80</v>
      </c>
      <c r="CH6" s="21">
        <v>80</v>
      </c>
      <c r="CI6" s="21">
        <v>100</v>
      </c>
      <c r="CJ6" s="21">
        <v>110</v>
      </c>
      <c r="CK6" s="21"/>
      <c r="CL6" s="21"/>
      <c r="CM6" s="21"/>
      <c r="CN6" s="21"/>
      <c r="CO6" s="21"/>
      <c r="CP6" s="21"/>
      <c r="CQ6" s="21"/>
      <c r="CR6" s="21"/>
      <c r="CS6" s="22"/>
      <c r="CT6" s="22"/>
      <c r="CU6" s="22">
        <v>2018</v>
      </c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H6" s="32">
        <f aca="true" t="shared" si="0" ref="DH6:DH37">IF(AND(O6=1,AA6=0,CU6=1,CZ6=0),1,0)</f>
        <v>0</v>
      </c>
      <c r="DI6" s="32">
        <f aca="true" t="shared" si="1" ref="DI6:DI37">IF(AND(O6=1,AA6=1,CU6=1,CZ6=0),1,0)</f>
        <v>0</v>
      </c>
      <c r="DJ6" s="32">
        <f aca="true" t="shared" si="2" ref="DJ6:DJ37">IF(AND(O6=1,AA6=1,CU6=1,CZ6=1),1,0)</f>
        <v>0</v>
      </c>
      <c r="DK6" s="32">
        <f aca="true" t="shared" si="3" ref="DK6:DK37">IF(AND(O6=1,CV6=1,CZ6=0),1,0)</f>
        <v>0</v>
      </c>
      <c r="DL6" s="32">
        <f aca="true" t="shared" si="4" ref="DL6:DL37">IF(AND(O6=1,CV6=1,CZ6=1),1,0)</f>
        <v>0</v>
      </c>
      <c r="DM6" s="32">
        <f aca="true" t="shared" si="5" ref="DM6:DM37">IF(AND(R6=1,CV6=0,CZ6=1),1,0)</f>
        <v>0</v>
      </c>
      <c r="DN6" s="32">
        <f aca="true" t="shared" si="6" ref="DN6:DN37">IF(AND(U6=1,CV6=0,CZ6=1),1,0)</f>
        <v>0</v>
      </c>
    </row>
    <row r="7" spans="1:118" ht="16.5" customHeight="1">
      <c r="A7" s="22">
        <v>2</v>
      </c>
      <c r="B7" s="22"/>
      <c r="C7" s="33"/>
      <c r="D7" s="35"/>
      <c r="E7" s="34" t="s">
        <v>194</v>
      </c>
      <c r="F7" s="22">
        <v>2010</v>
      </c>
      <c r="G7" s="22">
        <v>2</v>
      </c>
      <c r="H7" s="21">
        <v>92</v>
      </c>
      <c r="I7" s="21">
        <v>239</v>
      </c>
      <c r="J7" s="22">
        <v>1</v>
      </c>
      <c r="K7" s="22"/>
      <c r="L7" s="22"/>
      <c r="M7" s="22"/>
      <c r="N7" s="22"/>
      <c r="O7" s="22"/>
      <c r="P7" s="21"/>
      <c r="Q7" s="22"/>
      <c r="R7" s="22">
        <v>1</v>
      </c>
      <c r="S7" s="57">
        <v>12</v>
      </c>
      <c r="T7" s="22">
        <v>2010</v>
      </c>
      <c r="U7" s="22"/>
      <c r="V7" s="57"/>
      <c r="W7" s="22"/>
      <c r="X7" s="22"/>
      <c r="Y7" s="22"/>
      <c r="Z7" s="21">
        <v>80</v>
      </c>
      <c r="AA7" s="22">
        <v>1</v>
      </c>
      <c r="AB7" s="22"/>
      <c r="AC7" s="22"/>
      <c r="AD7" s="22"/>
      <c r="AE7" s="22"/>
      <c r="AF7" s="22"/>
      <c r="AG7" s="22">
        <v>1</v>
      </c>
      <c r="AH7" s="22"/>
      <c r="AI7" s="22">
        <v>1</v>
      </c>
      <c r="AJ7" s="22"/>
      <c r="AK7" s="22"/>
      <c r="AL7" s="22">
        <v>1</v>
      </c>
      <c r="AM7" s="22">
        <v>1</v>
      </c>
      <c r="AN7" s="22">
        <v>1</v>
      </c>
      <c r="AO7" s="21"/>
      <c r="AP7" s="21"/>
      <c r="AQ7" s="21">
        <v>3000</v>
      </c>
      <c r="AR7" s="21">
        <v>3000</v>
      </c>
      <c r="AS7" s="21"/>
      <c r="AT7" s="21"/>
      <c r="AU7" s="21">
        <v>1</v>
      </c>
      <c r="AV7" s="21">
        <v>1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>
        <v>1020</v>
      </c>
      <c r="BT7" s="21">
        <v>1000</v>
      </c>
      <c r="BU7" s="21"/>
      <c r="BV7" s="21"/>
      <c r="BW7" s="21">
        <v>720</v>
      </c>
      <c r="BX7" s="21">
        <v>720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H7" s="32">
        <f t="shared" si="0"/>
        <v>0</v>
      </c>
      <c r="DI7" s="32">
        <f t="shared" si="1"/>
        <v>0</v>
      </c>
      <c r="DJ7" s="32">
        <f t="shared" si="2"/>
        <v>0</v>
      </c>
      <c r="DK7" s="32">
        <f t="shared" si="3"/>
        <v>0</v>
      </c>
      <c r="DL7" s="32">
        <f t="shared" si="4"/>
        <v>0</v>
      </c>
      <c r="DM7" s="32">
        <f t="shared" si="5"/>
        <v>0</v>
      </c>
      <c r="DN7" s="32">
        <f t="shared" si="6"/>
        <v>0</v>
      </c>
    </row>
    <row r="8" spans="1:118" ht="16.5" customHeight="1">
      <c r="A8" s="22">
        <v>3</v>
      </c>
      <c r="B8" s="22"/>
      <c r="C8" s="33" t="s">
        <v>195</v>
      </c>
      <c r="D8" s="35">
        <v>338571487</v>
      </c>
      <c r="E8" s="22"/>
      <c r="F8" s="22">
        <v>1998</v>
      </c>
      <c r="G8" s="22">
        <v>4</v>
      </c>
      <c r="H8" s="21">
        <v>120</v>
      </c>
      <c r="I8" s="21">
        <v>320</v>
      </c>
      <c r="J8" s="22">
        <v>1</v>
      </c>
      <c r="K8" s="22"/>
      <c r="L8" s="22"/>
      <c r="M8" s="22"/>
      <c r="N8" s="22"/>
      <c r="O8" s="22">
        <v>1</v>
      </c>
      <c r="P8" s="21">
        <v>20</v>
      </c>
      <c r="Q8" s="22">
        <v>1994</v>
      </c>
      <c r="R8" s="22"/>
      <c r="S8" s="57"/>
      <c r="T8" s="22"/>
      <c r="U8" s="22"/>
      <c r="V8" s="57"/>
      <c r="W8" s="22"/>
      <c r="X8" s="22"/>
      <c r="Y8" s="22"/>
      <c r="Z8" s="21">
        <v>186</v>
      </c>
      <c r="AA8" s="22">
        <v>1</v>
      </c>
      <c r="AB8" s="22"/>
      <c r="AC8" s="22"/>
      <c r="AD8" s="22"/>
      <c r="AE8" s="22"/>
      <c r="AF8" s="22"/>
      <c r="AG8" s="22">
        <v>1</v>
      </c>
      <c r="AH8" s="22"/>
      <c r="AI8" s="22">
        <v>1</v>
      </c>
      <c r="AJ8" s="22"/>
      <c r="AK8" s="22"/>
      <c r="AL8" s="22">
        <v>1</v>
      </c>
      <c r="AM8" s="22">
        <v>1</v>
      </c>
      <c r="AN8" s="22">
        <v>1</v>
      </c>
      <c r="AO8" s="21">
        <v>7200</v>
      </c>
      <c r="AP8" s="21">
        <v>7200</v>
      </c>
      <c r="AQ8" s="21">
        <v>7200</v>
      </c>
      <c r="AR8" s="21">
        <v>7200</v>
      </c>
      <c r="AS8" s="21">
        <v>5</v>
      </c>
      <c r="AT8" s="21">
        <v>5</v>
      </c>
      <c r="AU8" s="21">
        <v>5</v>
      </c>
      <c r="AV8" s="21">
        <v>5</v>
      </c>
      <c r="AW8" s="21"/>
      <c r="AX8" s="21"/>
      <c r="AY8" s="21"/>
      <c r="AZ8" s="21"/>
      <c r="BA8" s="21"/>
      <c r="BB8" s="21"/>
      <c r="BC8" s="21"/>
      <c r="BD8" s="21"/>
      <c r="BE8" s="21">
        <v>1</v>
      </c>
      <c r="BF8" s="21">
        <v>1</v>
      </c>
      <c r="BG8" s="21">
        <v>1</v>
      </c>
      <c r="BH8" s="21">
        <v>1</v>
      </c>
      <c r="BI8" s="21"/>
      <c r="BJ8" s="21"/>
      <c r="BK8" s="21"/>
      <c r="BL8" s="21"/>
      <c r="BM8" s="21"/>
      <c r="BN8" s="21"/>
      <c r="BO8" s="21"/>
      <c r="BP8" s="21"/>
      <c r="BQ8" s="21">
        <v>2800</v>
      </c>
      <c r="BR8" s="21">
        <v>2950</v>
      </c>
      <c r="BS8" s="21">
        <v>3150</v>
      </c>
      <c r="BT8" s="21">
        <v>3300</v>
      </c>
      <c r="BU8" s="21">
        <v>2900</v>
      </c>
      <c r="BV8" s="21">
        <v>3200</v>
      </c>
      <c r="BW8" s="21">
        <v>3500</v>
      </c>
      <c r="BX8" s="21">
        <v>3500</v>
      </c>
      <c r="BY8" s="21"/>
      <c r="BZ8" s="21"/>
      <c r="CA8" s="21"/>
      <c r="CB8" s="21"/>
      <c r="CC8" s="21"/>
      <c r="CD8" s="21"/>
      <c r="CE8" s="21"/>
      <c r="CF8" s="21"/>
      <c r="CG8" s="21">
        <v>40</v>
      </c>
      <c r="CH8" s="21">
        <v>50</v>
      </c>
      <c r="CI8" s="21">
        <v>65</v>
      </c>
      <c r="CJ8" s="21">
        <v>60</v>
      </c>
      <c r="CK8" s="21"/>
      <c r="CL8" s="21"/>
      <c r="CM8" s="21"/>
      <c r="CN8" s="21"/>
      <c r="CO8" s="21"/>
      <c r="CP8" s="21"/>
      <c r="CQ8" s="21"/>
      <c r="CR8" s="21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H8" s="32">
        <f t="shared" si="0"/>
        <v>0</v>
      </c>
      <c r="DI8" s="32">
        <f t="shared" si="1"/>
        <v>0</v>
      </c>
      <c r="DJ8" s="32">
        <f t="shared" si="2"/>
        <v>0</v>
      </c>
      <c r="DK8" s="32">
        <f t="shared" si="3"/>
        <v>0</v>
      </c>
      <c r="DL8" s="32">
        <f t="shared" si="4"/>
        <v>0</v>
      </c>
      <c r="DM8" s="32">
        <f t="shared" si="5"/>
        <v>0</v>
      </c>
      <c r="DN8" s="32">
        <f t="shared" si="6"/>
        <v>0</v>
      </c>
    </row>
    <row r="9" spans="1:118" ht="16.5" customHeight="1">
      <c r="A9" s="22">
        <v>4</v>
      </c>
      <c r="B9" s="22"/>
      <c r="C9" s="33" t="s">
        <v>196</v>
      </c>
      <c r="D9" s="35">
        <v>508152853</v>
      </c>
      <c r="E9" s="22"/>
      <c r="F9" s="22">
        <v>2005</v>
      </c>
      <c r="G9" s="22">
        <v>7</v>
      </c>
      <c r="H9" s="21">
        <v>163.67</v>
      </c>
      <c r="I9" s="21">
        <v>848</v>
      </c>
      <c r="J9" s="22">
        <v>1</v>
      </c>
      <c r="K9" s="22">
        <v>1</v>
      </c>
      <c r="L9" s="22"/>
      <c r="M9" s="22"/>
      <c r="N9" s="22"/>
      <c r="O9" s="22"/>
      <c r="P9" s="21"/>
      <c r="Q9" s="22"/>
      <c r="R9" s="22">
        <v>1</v>
      </c>
      <c r="S9" s="57">
        <v>23.4</v>
      </c>
      <c r="T9" s="22">
        <v>2004</v>
      </c>
      <c r="U9" s="22"/>
      <c r="V9" s="57"/>
      <c r="W9" s="22"/>
      <c r="X9" s="22"/>
      <c r="Y9" s="22"/>
      <c r="Z9" s="21">
        <v>160</v>
      </c>
      <c r="AA9" s="22"/>
      <c r="AB9" s="22"/>
      <c r="AC9" s="22"/>
      <c r="AD9" s="22"/>
      <c r="AE9" s="22">
        <v>1</v>
      </c>
      <c r="AF9" s="22"/>
      <c r="AG9" s="22"/>
      <c r="AH9" s="22"/>
      <c r="AI9" s="22"/>
      <c r="AJ9" s="22">
        <v>1</v>
      </c>
      <c r="AK9" s="22"/>
      <c r="AL9" s="22">
        <v>1</v>
      </c>
      <c r="AM9" s="22">
        <v>1</v>
      </c>
      <c r="AN9" s="22">
        <v>1</v>
      </c>
      <c r="AO9" s="21"/>
      <c r="AP9" s="21"/>
      <c r="AQ9" s="21"/>
      <c r="AR9" s="21">
        <v>3850</v>
      </c>
      <c r="AS9" s="21"/>
      <c r="AT9" s="21"/>
      <c r="AU9" s="21">
        <v>5</v>
      </c>
      <c r="AV9" s="21">
        <v>5</v>
      </c>
      <c r="AW9" s="21"/>
      <c r="AX9" s="21"/>
      <c r="AY9" s="21"/>
      <c r="AZ9" s="21"/>
      <c r="BA9" s="21"/>
      <c r="BB9" s="21"/>
      <c r="BC9" s="21"/>
      <c r="BD9" s="21">
        <v>69.1</v>
      </c>
      <c r="BE9" s="21"/>
      <c r="BF9" s="21"/>
      <c r="BG9" s="21">
        <v>1</v>
      </c>
      <c r="BH9" s="21">
        <v>1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>
        <v>2314</v>
      </c>
      <c r="BU9" s="21"/>
      <c r="BV9" s="21"/>
      <c r="BW9" s="21"/>
      <c r="BX9" s="21">
        <v>4000</v>
      </c>
      <c r="BY9" s="21"/>
      <c r="BZ9" s="21"/>
      <c r="CA9" s="21"/>
      <c r="CB9" s="21"/>
      <c r="CC9" s="21"/>
      <c r="CD9" s="21"/>
      <c r="CE9" s="21"/>
      <c r="CF9" s="21">
        <v>500</v>
      </c>
      <c r="CG9" s="21"/>
      <c r="CH9" s="21"/>
      <c r="CI9" s="21"/>
      <c r="CJ9" s="21">
        <v>500</v>
      </c>
      <c r="CK9" s="21"/>
      <c r="CL9" s="21"/>
      <c r="CM9" s="21"/>
      <c r="CN9" s="21"/>
      <c r="CO9" s="21"/>
      <c r="CP9" s="21"/>
      <c r="CQ9" s="21"/>
      <c r="CR9" s="21"/>
      <c r="CS9" s="22"/>
      <c r="CT9" s="22"/>
      <c r="CU9" s="22"/>
      <c r="CV9" s="22"/>
      <c r="CW9" s="22"/>
      <c r="CX9" s="22"/>
      <c r="CY9" s="22"/>
      <c r="CZ9" s="22"/>
      <c r="DA9" s="22"/>
      <c r="DB9" s="22">
        <v>2017</v>
      </c>
      <c r="DC9" s="22"/>
      <c r="DD9" s="22"/>
      <c r="DE9" s="22"/>
      <c r="DF9" s="22"/>
      <c r="DH9" s="32">
        <f t="shared" si="0"/>
        <v>0</v>
      </c>
      <c r="DI9" s="32">
        <f t="shared" si="1"/>
        <v>0</v>
      </c>
      <c r="DJ9" s="32">
        <f t="shared" si="2"/>
        <v>0</v>
      </c>
      <c r="DK9" s="32">
        <f t="shared" si="3"/>
        <v>0</v>
      </c>
      <c r="DL9" s="32">
        <f t="shared" si="4"/>
        <v>0</v>
      </c>
      <c r="DM9" s="32">
        <f t="shared" si="5"/>
        <v>0</v>
      </c>
      <c r="DN9" s="32">
        <f t="shared" si="6"/>
        <v>0</v>
      </c>
    </row>
    <row r="10" spans="1:118" ht="16.5" customHeight="1">
      <c r="A10" s="22">
        <v>5</v>
      </c>
      <c r="B10" s="22"/>
      <c r="C10" s="33" t="s">
        <v>197</v>
      </c>
      <c r="D10" s="35">
        <v>338570418</v>
      </c>
      <c r="E10" s="22"/>
      <c r="F10" s="22">
        <v>1980</v>
      </c>
      <c r="G10" s="22">
        <v>4</v>
      </c>
      <c r="H10" s="21">
        <v>240</v>
      </c>
      <c r="I10" s="21"/>
      <c r="J10" s="22">
        <v>1</v>
      </c>
      <c r="K10" s="22"/>
      <c r="L10" s="22"/>
      <c r="M10" s="22"/>
      <c r="N10" s="22"/>
      <c r="O10" s="22">
        <v>1</v>
      </c>
      <c r="P10" s="21">
        <v>2.8</v>
      </c>
      <c r="Q10" s="22">
        <v>1980</v>
      </c>
      <c r="R10" s="22"/>
      <c r="S10" s="57"/>
      <c r="T10" s="22"/>
      <c r="U10" s="22"/>
      <c r="V10" s="57"/>
      <c r="W10" s="22"/>
      <c r="X10" s="22"/>
      <c r="Y10" s="22"/>
      <c r="Z10" s="21">
        <v>250</v>
      </c>
      <c r="AA10" s="22">
        <v>1</v>
      </c>
      <c r="AB10" s="22"/>
      <c r="AC10" s="22"/>
      <c r="AD10" s="22"/>
      <c r="AE10" s="22"/>
      <c r="AF10" s="22"/>
      <c r="AG10" s="22"/>
      <c r="AH10" s="22"/>
      <c r="AI10" s="22">
        <v>1</v>
      </c>
      <c r="AJ10" s="22"/>
      <c r="AK10" s="22"/>
      <c r="AL10" s="22">
        <v>1</v>
      </c>
      <c r="AM10" s="22"/>
      <c r="AN10" s="22">
        <v>1</v>
      </c>
      <c r="AO10" s="21"/>
      <c r="AP10" s="21"/>
      <c r="AQ10" s="21"/>
      <c r="AR10" s="21"/>
      <c r="AS10" s="21">
        <v>9</v>
      </c>
      <c r="AT10" s="21">
        <v>9</v>
      </c>
      <c r="AU10" s="21">
        <v>9</v>
      </c>
      <c r="AV10" s="21">
        <v>9</v>
      </c>
      <c r="AW10" s="21">
        <v>150</v>
      </c>
      <c r="AX10" s="21">
        <v>150</v>
      </c>
      <c r="AY10" s="21">
        <v>150</v>
      </c>
      <c r="AZ10" s="21">
        <v>150</v>
      </c>
      <c r="BA10" s="21"/>
      <c r="BB10" s="21"/>
      <c r="BC10" s="21"/>
      <c r="BD10" s="21"/>
      <c r="BE10" s="21">
        <v>2</v>
      </c>
      <c r="BF10" s="21">
        <v>2</v>
      </c>
      <c r="BG10" s="21">
        <v>2</v>
      </c>
      <c r="BH10" s="21">
        <v>2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>
        <v>2000</v>
      </c>
      <c r="BU10" s="21"/>
      <c r="BV10" s="21"/>
      <c r="BW10" s="21"/>
      <c r="BX10" s="21">
        <v>5400</v>
      </c>
      <c r="BY10" s="21"/>
      <c r="BZ10" s="21"/>
      <c r="CA10" s="21"/>
      <c r="CB10" s="21">
        <v>465</v>
      </c>
      <c r="CC10" s="21"/>
      <c r="CD10" s="21"/>
      <c r="CE10" s="21"/>
      <c r="CF10" s="21"/>
      <c r="CG10" s="21"/>
      <c r="CH10" s="21"/>
      <c r="CI10" s="21"/>
      <c r="CJ10" s="21">
        <v>400</v>
      </c>
      <c r="CK10" s="21"/>
      <c r="CL10" s="21"/>
      <c r="CM10" s="21"/>
      <c r="CN10" s="21"/>
      <c r="CO10" s="21"/>
      <c r="CP10" s="21"/>
      <c r="CQ10" s="21"/>
      <c r="CR10" s="21"/>
      <c r="CS10" s="22"/>
      <c r="CT10" s="22">
        <v>2020</v>
      </c>
      <c r="CU10" s="22"/>
      <c r="CV10" s="22"/>
      <c r="CW10" s="22"/>
      <c r="CX10" s="22"/>
      <c r="CY10" s="22"/>
      <c r="CZ10" s="22"/>
      <c r="DA10" s="22"/>
      <c r="DB10" s="22"/>
      <c r="DC10" s="22">
        <v>2020</v>
      </c>
      <c r="DD10" s="22"/>
      <c r="DE10" s="22"/>
      <c r="DF10" s="22"/>
      <c r="DH10" s="32">
        <f t="shared" si="0"/>
        <v>0</v>
      </c>
      <c r="DI10" s="32">
        <f t="shared" si="1"/>
        <v>0</v>
      </c>
      <c r="DJ10" s="32">
        <f t="shared" si="2"/>
        <v>0</v>
      </c>
      <c r="DK10" s="32">
        <f t="shared" si="3"/>
        <v>0</v>
      </c>
      <c r="DL10" s="32">
        <f t="shared" si="4"/>
        <v>0</v>
      </c>
      <c r="DM10" s="32">
        <f t="shared" si="5"/>
        <v>0</v>
      </c>
      <c r="DN10" s="32">
        <f t="shared" si="6"/>
        <v>0</v>
      </c>
    </row>
    <row r="11" spans="1:118" ht="16.5" customHeight="1">
      <c r="A11" s="22">
        <v>6</v>
      </c>
      <c r="B11" s="22"/>
      <c r="C11" s="33" t="s">
        <v>198</v>
      </c>
      <c r="D11" s="35">
        <v>609212332</v>
      </c>
      <c r="E11" s="22"/>
      <c r="F11" s="22">
        <v>2009</v>
      </c>
      <c r="G11" s="22">
        <v>4</v>
      </c>
      <c r="H11" s="21">
        <v>100</v>
      </c>
      <c r="I11" s="21">
        <v>840</v>
      </c>
      <c r="J11" s="22">
        <v>1</v>
      </c>
      <c r="K11" s="22">
        <v>1</v>
      </c>
      <c r="L11" s="22"/>
      <c r="M11" s="22"/>
      <c r="N11" s="22"/>
      <c r="O11" s="22"/>
      <c r="P11" s="21"/>
      <c r="Q11" s="22"/>
      <c r="R11" s="22">
        <v>1</v>
      </c>
      <c r="S11" s="57">
        <v>22</v>
      </c>
      <c r="T11" s="22">
        <v>2008</v>
      </c>
      <c r="U11" s="22"/>
      <c r="V11" s="57"/>
      <c r="W11" s="22"/>
      <c r="X11" s="22"/>
      <c r="Y11" s="22"/>
      <c r="Z11" s="21">
        <v>216</v>
      </c>
      <c r="AA11" s="22">
        <v>1</v>
      </c>
      <c r="AB11" s="22"/>
      <c r="AC11" s="22"/>
      <c r="AD11" s="22"/>
      <c r="AE11" s="22"/>
      <c r="AF11" s="22"/>
      <c r="AG11" s="22">
        <v>1</v>
      </c>
      <c r="AH11" s="22"/>
      <c r="AI11" s="22">
        <v>1</v>
      </c>
      <c r="AJ11" s="22"/>
      <c r="AK11" s="22"/>
      <c r="AL11" s="22">
        <v>1</v>
      </c>
      <c r="AM11" s="22"/>
      <c r="AN11" s="22">
        <v>1</v>
      </c>
      <c r="AO11" s="21">
        <v>5064</v>
      </c>
      <c r="AP11" s="21">
        <v>4740</v>
      </c>
      <c r="AQ11" s="21">
        <v>4752</v>
      </c>
      <c r="AR11" s="21">
        <v>4992</v>
      </c>
      <c r="AS11" s="21">
        <v>5</v>
      </c>
      <c r="AT11" s="21">
        <v>5</v>
      </c>
      <c r="AU11" s="21">
        <v>5</v>
      </c>
      <c r="AV11" s="21">
        <v>5</v>
      </c>
      <c r="AW11" s="21"/>
      <c r="AX11" s="21"/>
      <c r="AY11" s="21"/>
      <c r="AZ11" s="21"/>
      <c r="BA11" s="21">
        <v>80</v>
      </c>
      <c r="BB11" s="21">
        <v>80</v>
      </c>
      <c r="BC11" s="21">
        <v>80</v>
      </c>
      <c r="BD11" s="21">
        <v>80</v>
      </c>
      <c r="BE11" s="21">
        <v>1</v>
      </c>
      <c r="BF11" s="21">
        <v>1</v>
      </c>
      <c r="BG11" s="21">
        <v>1</v>
      </c>
      <c r="BH11" s="21">
        <v>1</v>
      </c>
      <c r="BI11" s="21"/>
      <c r="BJ11" s="21"/>
      <c r="BK11" s="21"/>
      <c r="BL11" s="21"/>
      <c r="BM11" s="21"/>
      <c r="BN11" s="21"/>
      <c r="BO11" s="21"/>
      <c r="BP11" s="21"/>
      <c r="BQ11" s="21">
        <v>3012</v>
      </c>
      <c r="BR11" s="21">
        <v>3000</v>
      </c>
      <c r="BS11" s="21">
        <v>3000</v>
      </c>
      <c r="BT11" s="21">
        <v>2950</v>
      </c>
      <c r="BU11" s="21">
        <v>3500</v>
      </c>
      <c r="BV11" s="21">
        <v>3500</v>
      </c>
      <c r="BW11" s="21">
        <v>3500</v>
      </c>
      <c r="BX11" s="21">
        <v>3500</v>
      </c>
      <c r="BY11" s="21"/>
      <c r="BZ11" s="21"/>
      <c r="CA11" s="21"/>
      <c r="CB11" s="21"/>
      <c r="CC11" s="21">
        <v>240</v>
      </c>
      <c r="CD11" s="21">
        <v>240</v>
      </c>
      <c r="CE11" s="21">
        <v>240</v>
      </c>
      <c r="CF11" s="21">
        <v>240</v>
      </c>
      <c r="CG11" s="21">
        <v>100</v>
      </c>
      <c r="CH11" s="21">
        <v>100</v>
      </c>
      <c r="CI11" s="21">
        <v>100</v>
      </c>
      <c r="CJ11" s="21">
        <v>100</v>
      </c>
      <c r="CK11" s="21"/>
      <c r="CL11" s="21"/>
      <c r="CM11" s="21"/>
      <c r="CN11" s="21"/>
      <c r="CO11" s="21"/>
      <c r="CP11" s="21"/>
      <c r="CQ11" s="21"/>
      <c r="CR11" s="21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H11" s="32">
        <f t="shared" si="0"/>
        <v>0</v>
      </c>
      <c r="DI11" s="32">
        <f t="shared" si="1"/>
        <v>0</v>
      </c>
      <c r="DJ11" s="32">
        <f t="shared" si="2"/>
        <v>0</v>
      </c>
      <c r="DK11" s="32">
        <f t="shared" si="3"/>
        <v>0</v>
      </c>
      <c r="DL11" s="32">
        <f t="shared" si="4"/>
        <v>0</v>
      </c>
      <c r="DM11" s="32">
        <f t="shared" si="5"/>
        <v>0</v>
      </c>
      <c r="DN11" s="32">
        <f t="shared" si="6"/>
        <v>0</v>
      </c>
    </row>
    <row r="12" spans="1:118" ht="16.5" customHeight="1">
      <c r="A12" s="22">
        <v>7</v>
      </c>
      <c r="B12" s="22"/>
      <c r="C12" s="33" t="s">
        <v>199</v>
      </c>
      <c r="D12" s="35">
        <v>600116087</v>
      </c>
      <c r="E12" s="22"/>
      <c r="F12" s="22">
        <v>1987</v>
      </c>
      <c r="G12" s="22">
        <v>6</v>
      </c>
      <c r="H12" s="21">
        <v>220</v>
      </c>
      <c r="I12" s="21">
        <v>550</v>
      </c>
      <c r="J12" s="22">
        <v>1</v>
      </c>
      <c r="K12" s="22"/>
      <c r="L12" s="22"/>
      <c r="M12" s="22"/>
      <c r="N12" s="22"/>
      <c r="O12" s="22">
        <v>1</v>
      </c>
      <c r="P12" s="21">
        <v>30</v>
      </c>
      <c r="Q12" s="22">
        <v>1997</v>
      </c>
      <c r="R12" s="22"/>
      <c r="S12" s="57"/>
      <c r="T12" s="22"/>
      <c r="U12" s="22"/>
      <c r="V12" s="57"/>
      <c r="W12" s="22"/>
      <c r="X12" s="22"/>
      <c r="Y12" s="22"/>
      <c r="Z12" s="21">
        <v>326</v>
      </c>
      <c r="AA12" s="22"/>
      <c r="AB12" s="22">
        <v>1</v>
      </c>
      <c r="AC12" s="22"/>
      <c r="AD12" s="22"/>
      <c r="AE12" s="22"/>
      <c r="AF12" s="22"/>
      <c r="AG12" s="22"/>
      <c r="AH12" s="22">
        <v>1</v>
      </c>
      <c r="AI12" s="22"/>
      <c r="AJ12" s="22"/>
      <c r="AK12" s="22"/>
      <c r="AL12" s="22">
        <v>1</v>
      </c>
      <c r="AM12" s="22"/>
      <c r="AN12" s="22"/>
      <c r="AO12" s="21">
        <v>2805</v>
      </c>
      <c r="AP12" s="21">
        <v>2600</v>
      </c>
      <c r="AQ12" s="21">
        <v>2450</v>
      </c>
      <c r="AR12" s="21">
        <v>2580</v>
      </c>
      <c r="AS12" s="21">
        <v>16</v>
      </c>
      <c r="AT12" s="21">
        <v>14</v>
      </c>
      <c r="AU12" s="21">
        <v>14</v>
      </c>
      <c r="AV12" s="21">
        <v>12</v>
      </c>
      <c r="AW12" s="21">
        <v>1250</v>
      </c>
      <c r="AX12" s="21">
        <v>1300</v>
      </c>
      <c r="AY12" s="21">
        <v>1200</v>
      </c>
      <c r="AZ12" s="21">
        <v>1200</v>
      </c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>
        <v>2450</v>
      </c>
      <c r="BR12" s="21">
        <v>2300</v>
      </c>
      <c r="BS12" s="21">
        <v>2150</v>
      </c>
      <c r="BT12" s="21">
        <v>2260</v>
      </c>
      <c r="BU12" s="21">
        <v>6400</v>
      </c>
      <c r="BV12" s="21">
        <v>5800</v>
      </c>
      <c r="BW12" s="21">
        <v>5700</v>
      </c>
      <c r="BX12" s="21">
        <v>4200</v>
      </c>
      <c r="BY12" s="21">
        <v>3480</v>
      </c>
      <c r="BZ12" s="21">
        <v>3800</v>
      </c>
      <c r="CA12" s="21">
        <v>3450</v>
      </c>
      <c r="CB12" s="21">
        <v>3450</v>
      </c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>
        <v>2018</v>
      </c>
      <c r="DF12" s="22"/>
      <c r="DH12" s="32">
        <f t="shared" si="0"/>
        <v>0</v>
      </c>
      <c r="DI12" s="32">
        <f t="shared" si="1"/>
        <v>0</v>
      </c>
      <c r="DJ12" s="32">
        <f t="shared" si="2"/>
        <v>0</v>
      </c>
      <c r="DK12" s="32">
        <f t="shared" si="3"/>
        <v>0</v>
      </c>
      <c r="DL12" s="32">
        <f t="shared" si="4"/>
        <v>0</v>
      </c>
      <c r="DM12" s="32">
        <f t="shared" si="5"/>
        <v>0</v>
      </c>
      <c r="DN12" s="32">
        <f t="shared" si="6"/>
        <v>0</v>
      </c>
    </row>
    <row r="13" spans="1:118" ht="16.5" customHeight="1">
      <c r="A13" s="22">
        <v>8</v>
      </c>
      <c r="B13" s="22"/>
      <c r="C13" s="33" t="s">
        <v>201</v>
      </c>
      <c r="D13" s="35">
        <v>515251144</v>
      </c>
      <c r="E13" s="22"/>
      <c r="F13" s="22">
        <v>1964</v>
      </c>
      <c r="G13" s="22">
        <v>2</v>
      </c>
      <c r="H13" s="21">
        <v>120</v>
      </c>
      <c r="I13" s="21">
        <v>260</v>
      </c>
      <c r="J13" s="22">
        <v>1</v>
      </c>
      <c r="K13" s="22"/>
      <c r="L13" s="22"/>
      <c r="M13" s="22"/>
      <c r="N13" s="22"/>
      <c r="O13" s="22">
        <v>1</v>
      </c>
      <c r="P13" s="21">
        <v>2.5</v>
      </c>
      <c r="Q13" s="22">
        <v>1999</v>
      </c>
      <c r="R13" s="22"/>
      <c r="S13" s="57"/>
      <c r="T13" s="22"/>
      <c r="U13" s="22"/>
      <c r="V13" s="57"/>
      <c r="W13" s="22"/>
      <c r="X13" s="22"/>
      <c r="Y13" s="22"/>
      <c r="Z13" s="21">
        <v>36</v>
      </c>
      <c r="AA13" s="22"/>
      <c r="AB13" s="22">
        <v>1</v>
      </c>
      <c r="AC13" s="22"/>
      <c r="AD13" s="22"/>
      <c r="AE13" s="22"/>
      <c r="AF13" s="22"/>
      <c r="AG13" s="22"/>
      <c r="AH13" s="22">
        <v>1</v>
      </c>
      <c r="AI13" s="22"/>
      <c r="AJ13" s="22"/>
      <c r="AK13" s="22"/>
      <c r="AL13" s="22"/>
      <c r="AM13" s="22"/>
      <c r="AN13" s="22"/>
      <c r="AO13" s="21"/>
      <c r="AP13" s="21"/>
      <c r="AQ13" s="21"/>
      <c r="AR13" s="21"/>
      <c r="AS13" s="21">
        <v>3</v>
      </c>
      <c r="AT13" s="21">
        <v>3</v>
      </c>
      <c r="AU13" s="21">
        <v>3</v>
      </c>
      <c r="AV13" s="21">
        <v>3</v>
      </c>
      <c r="AW13" s="21">
        <v>280</v>
      </c>
      <c r="AX13" s="21">
        <v>310</v>
      </c>
      <c r="AY13" s="21">
        <v>330</v>
      </c>
      <c r="AZ13" s="21">
        <v>350</v>
      </c>
      <c r="BA13" s="21"/>
      <c r="BB13" s="21"/>
      <c r="BC13" s="21"/>
      <c r="BD13" s="21"/>
      <c r="BE13" s="21">
        <v>3</v>
      </c>
      <c r="BF13" s="21">
        <v>3</v>
      </c>
      <c r="BG13" s="21">
        <v>3</v>
      </c>
      <c r="BH13" s="21">
        <v>3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>
        <v>1440</v>
      </c>
      <c r="BT13" s="21"/>
      <c r="BU13" s="21"/>
      <c r="BV13" s="21"/>
      <c r="BW13" s="21">
        <v>1500</v>
      </c>
      <c r="BX13" s="21"/>
      <c r="BY13" s="21"/>
      <c r="BZ13" s="21"/>
      <c r="CA13" s="21">
        <v>900</v>
      </c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2"/>
      <c r="CT13" s="22">
        <v>2020</v>
      </c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H13" s="32">
        <f t="shared" si="0"/>
        <v>0</v>
      </c>
      <c r="DI13" s="32">
        <f t="shared" si="1"/>
        <v>0</v>
      </c>
      <c r="DJ13" s="32">
        <f t="shared" si="2"/>
        <v>0</v>
      </c>
      <c r="DK13" s="32">
        <f t="shared" si="3"/>
        <v>0</v>
      </c>
      <c r="DL13" s="32">
        <f t="shared" si="4"/>
        <v>0</v>
      </c>
      <c r="DM13" s="32">
        <f t="shared" si="5"/>
        <v>0</v>
      </c>
      <c r="DN13" s="32">
        <f t="shared" si="6"/>
        <v>0</v>
      </c>
    </row>
    <row r="14" spans="1:118" ht="16.5" customHeight="1">
      <c r="A14" s="22">
        <v>9</v>
      </c>
      <c r="B14" s="22"/>
      <c r="C14" s="33" t="s">
        <v>202</v>
      </c>
      <c r="D14" s="35">
        <v>606683247</v>
      </c>
      <c r="E14" s="22"/>
      <c r="F14" s="22">
        <v>1987</v>
      </c>
      <c r="G14" s="22">
        <v>6</v>
      </c>
      <c r="H14" s="21">
        <v>180</v>
      </c>
      <c r="I14" s="21">
        <v>730.42</v>
      </c>
      <c r="J14" s="22">
        <v>1</v>
      </c>
      <c r="K14" s="22">
        <v>1</v>
      </c>
      <c r="L14" s="22"/>
      <c r="M14" s="22"/>
      <c r="N14" s="22"/>
      <c r="O14" s="22"/>
      <c r="P14" s="21"/>
      <c r="Q14" s="22"/>
      <c r="R14" s="22"/>
      <c r="S14" s="57"/>
      <c r="T14" s="22"/>
      <c r="U14" s="22">
        <v>1</v>
      </c>
      <c r="V14" s="57">
        <v>24.1</v>
      </c>
      <c r="W14" s="22">
        <v>2004</v>
      </c>
      <c r="X14" s="22"/>
      <c r="Y14" s="22"/>
      <c r="Z14" s="21">
        <v>180</v>
      </c>
      <c r="AA14" s="22">
        <v>1</v>
      </c>
      <c r="AB14" s="22"/>
      <c r="AC14" s="22"/>
      <c r="AD14" s="22"/>
      <c r="AE14" s="22"/>
      <c r="AF14" s="22"/>
      <c r="AG14" s="22"/>
      <c r="AH14" s="22">
        <v>1</v>
      </c>
      <c r="AI14" s="22"/>
      <c r="AJ14" s="22"/>
      <c r="AK14" s="22"/>
      <c r="AL14" s="22">
        <v>1</v>
      </c>
      <c r="AM14" s="22">
        <v>1</v>
      </c>
      <c r="AN14" s="22">
        <v>1</v>
      </c>
      <c r="AO14" s="21">
        <v>4007.9</v>
      </c>
      <c r="AP14" s="21">
        <v>3985.5</v>
      </c>
      <c r="AQ14" s="21">
        <v>4137.31</v>
      </c>
      <c r="AR14" s="21">
        <v>4325.51</v>
      </c>
      <c r="AS14" s="21"/>
      <c r="AT14" s="21"/>
      <c r="AU14" s="21"/>
      <c r="AV14" s="21"/>
      <c r="AW14" s="21">
        <v>2909</v>
      </c>
      <c r="AX14" s="21">
        <v>3008.5</v>
      </c>
      <c r="AY14" s="21">
        <v>3026.9</v>
      </c>
      <c r="AZ14" s="21">
        <v>3094.5</v>
      </c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>
        <v>2163</v>
      </c>
      <c r="BR14" s="21">
        <v>2157</v>
      </c>
      <c r="BS14" s="21">
        <v>2233</v>
      </c>
      <c r="BT14" s="21">
        <v>2355</v>
      </c>
      <c r="BU14" s="21"/>
      <c r="BV14" s="21"/>
      <c r="BW14" s="21"/>
      <c r="BX14" s="21"/>
      <c r="BY14" s="21">
        <v>6400</v>
      </c>
      <c r="BZ14" s="21">
        <v>6710</v>
      </c>
      <c r="CA14" s="21">
        <v>6750</v>
      </c>
      <c r="CB14" s="21">
        <v>6900</v>
      </c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2"/>
      <c r="CT14" s="22"/>
      <c r="CU14" s="22">
        <v>2015</v>
      </c>
      <c r="CV14" s="22"/>
      <c r="CW14" s="22"/>
      <c r="CX14" s="22"/>
      <c r="CY14" s="22"/>
      <c r="CZ14" s="22"/>
      <c r="DA14" s="22"/>
      <c r="DB14" s="22"/>
      <c r="DC14" s="22">
        <v>2015</v>
      </c>
      <c r="DD14" s="22"/>
      <c r="DE14" s="22"/>
      <c r="DF14" s="22"/>
      <c r="DH14" s="32">
        <f t="shared" si="0"/>
        <v>0</v>
      </c>
      <c r="DI14" s="32">
        <f t="shared" si="1"/>
        <v>0</v>
      </c>
      <c r="DJ14" s="32">
        <f t="shared" si="2"/>
        <v>0</v>
      </c>
      <c r="DK14" s="32">
        <f t="shared" si="3"/>
        <v>0</v>
      </c>
      <c r="DL14" s="32">
        <f t="shared" si="4"/>
        <v>0</v>
      </c>
      <c r="DM14" s="32">
        <f t="shared" si="5"/>
        <v>0</v>
      </c>
      <c r="DN14" s="32">
        <f t="shared" si="6"/>
        <v>0</v>
      </c>
    </row>
    <row r="15" spans="1:118" ht="16.5" customHeight="1">
      <c r="A15" s="22">
        <v>10</v>
      </c>
      <c r="B15" s="22"/>
      <c r="C15" s="33" t="s">
        <v>203</v>
      </c>
      <c r="D15" s="35">
        <v>338572338</v>
      </c>
      <c r="E15" s="22"/>
      <c r="F15" s="22">
        <v>1965</v>
      </c>
      <c r="G15" s="22">
        <v>6</v>
      </c>
      <c r="H15" s="21">
        <v>130</v>
      </c>
      <c r="I15" s="21"/>
      <c r="J15" s="22">
        <v>1</v>
      </c>
      <c r="K15" s="22">
        <v>1</v>
      </c>
      <c r="L15" s="22"/>
      <c r="M15" s="22"/>
      <c r="N15" s="22"/>
      <c r="O15" s="22"/>
      <c r="P15" s="21"/>
      <c r="Q15" s="22"/>
      <c r="R15" s="22">
        <v>1</v>
      </c>
      <c r="S15" s="57">
        <v>28</v>
      </c>
      <c r="T15" s="22">
        <v>2008</v>
      </c>
      <c r="U15" s="22"/>
      <c r="V15" s="57"/>
      <c r="W15" s="22"/>
      <c r="X15" s="22"/>
      <c r="Y15" s="22"/>
      <c r="Z15" s="21">
        <v>140</v>
      </c>
      <c r="AA15" s="22">
        <v>1</v>
      </c>
      <c r="AB15" s="22"/>
      <c r="AC15" s="22"/>
      <c r="AD15" s="22"/>
      <c r="AE15" s="22"/>
      <c r="AF15" s="22"/>
      <c r="AG15" s="22">
        <v>1</v>
      </c>
      <c r="AH15" s="22"/>
      <c r="AI15" s="22">
        <v>1</v>
      </c>
      <c r="AJ15" s="22"/>
      <c r="AK15" s="22"/>
      <c r="AL15" s="22">
        <v>1</v>
      </c>
      <c r="AM15" s="22"/>
      <c r="AN15" s="22">
        <v>1</v>
      </c>
      <c r="AO15" s="21"/>
      <c r="AP15" s="21"/>
      <c r="AQ15" s="21"/>
      <c r="AR15" s="21">
        <v>2400</v>
      </c>
      <c r="AS15" s="21"/>
      <c r="AT15" s="21"/>
      <c r="AU15" s="21"/>
      <c r="AV15" s="21">
        <v>5</v>
      </c>
      <c r="AW15" s="21"/>
      <c r="AX15" s="21"/>
      <c r="AY15" s="21"/>
      <c r="AZ15" s="21">
        <v>2640</v>
      </c>
      <c r="BA15" s="21"/>
      <c r="BB15" s="21"/>
      <c r="BC15" s="21"/>
      <c r="BD15" s="21"/>
      <c r="BE15" s="21"/>
      <c r="BF15" s="21"/>
      <c r="BG15" s="21"/>
      <c r="BH15" s="21">
        <v>2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>
        <v>1400</v>
      </c>
      <c r="BU15" s="21"/>
      <c r="BV15" s="21"/>
      <c r="BW15" s="21"/>
      <c r="BX15" s="21">
        <v>3000</v>
      </c>
      <c r="BY15" s="21"/>
      <c r="BZ15" s="21"/>
      <c r="CA15" s="21"/>
      <c r="CB15" s="21">
        <v>690</v>
      </c>
      <c r="CC15" s="21"/>
      <c r="CD15" s="21"/>
      <c r="CE15" s="21"/>
      <c r="CF15" s="21"/>
      <c r="CG15" s="21"/>
      <c r="CH15" s="21"/>
      <c r="CI15" s="21"/>
      <c r="CJ15" s="21">
        <v>350</v>
      </c>
      <c r="CK15" s="21"/>
      <c r="CL15" s="21"/>
      <c r="CM15" s="21"/>
      <c r="CN15" s="21"/>
      <c r="CO15" s="21"/>
      <c r="CP15" s="21"/>
      <c r="CQ15" s="21"/>
      <c r="CR15" s="21"/>
      <c r="CS15" s="22"/>
      <c r="CT15" s="22">
        <v>2019</v>
      </c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H15" s="32">
        <f t="shared" si="0"/>
        <v>0</v>
      </c>
      <c r="DI15" s="32">
        <f t="shared" si="1"/>
        <v>0</v>
      </c>
      <c r="DJ15" s="32">
        <f t="shared" si="2"/>
        <v>0</v>
      </c>
      <c r="DK15" s="32">
        <f t="shared" si="3"/>
        <v>0</v>
      </c>
      <c r="DL15" s="32">
        <f t="shared" si="4"/>
        <v>0</v>
      </c>
      <c r="DM15" s="32">
        <f t="shared" si="5"/>
        <v>0</v>
      </c>
      <c r="DN15" s="32">
        <f t="shared" si="6"/>
        <v>0</v>
      </c>
    </row>
    <row r="16" spans="1:118" ht="16.5" customHeight="1">
      <c r="A16" s="22">
        <v>11</v>
      </c>
      <c r="B16" s="22"/>
      <c r="C16" s="33" t="s">
        <v>204</v>
      </c>
      <c r="D16" s="35"/>
      <c r="E16" s="22"/>
      <c r="F16" s="22">
        <v>1990</v>
      </c>
      <c r="G16" s="22">
        <v>5</v>
      </c>
      <c r="H16" s="21">
        <v>110</v>
      </c>
      <c r="I16" s="21">
        <v>600</v>
      </c>
      <c r="J16" s="22">
        <v>1</v>
      </c>
      <c r="K16" s="22"/>
      <c r="L16" s="22"/>
      <c r="M16" s="22"/>
      <c r="N16" s="22"/>
      <c r="O16" s="22"/>
      <c r="P16" s="21"/>
      <c r="Q16" s="22"/>
      <c r="R16" s="22">
        <v>1</v>
      </c>
      <c r="S16" s="57"/>
      <c r="T16" s="22">
        <v>2014</v>
      </c>
      <c r="U16" s="22"/>
      <c r="V16" s="57"/>
      <c r="W16" s="22"/>
      <c r="X16" s="22"/>
      <c r="Y16" s="22"/>
      <c r="Z16" s="21">
        <v>150</v>
      </c>
      <c r="AA16" s="22"/>
      <c r="AB16" s="22"/>
      <c r="AC16" s="22"/>
      <c r="AD16" s="22">
        <v>1</v>
      </c>
      <c r="AE16" s="22"/>
      <c r="AF16" s="22"/>
      <c r="AG16" s="22"/>
      <c r="AH16" s="22"/>
      <c r="AI16" s="22"/>
      <c r="AJ16" s="22"/>
      <c r="AK16" s="22"/>
      <c r="AL16" s="22">
        <v>1</v>
      </c>
      <c r="AM16" s="22">
        <v>1</v>
      </c>
      <c r="AN16" s="22"/>
      <c r="AO16" s="21">
        <v>1000</v>
      </c>
      <c r="AP16" s="21">
        <v>1000</v>
      </c>
      <c r="AQ16" s="21">
        <v>1000</v>
      </c>
      <c r="AR16" s="21">
        <v>1000</v>
      </c>
      <c r="AS16" s="21">
        <v>15</v>
      </c>
      <c r="AT16" s="21">
        <v>15</v>
      </c>
      <c r="AU16" s="21">
        <v>15</v>
      </c>
      <c r="AV16" s="21">
        <v>15</v>
      </c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>
        <v>1400</v>
      </c>
      <c r="BR16" s="21">
        <v>1500</v>
      </c>
      <c r="BS16" s="21">
        <v>2220</v>
      </c>
      <c r="BT16" s="21">
        <v>2300</v>
      </c>
      <c r="BU16" s="21">
        <v>5000</v>
      </c>
      <c r="BV16" s="21">
        <v>5000</v>
      </c>
      <c r="BW16" s="21">
        <v>4800</v>
      </c>
      <c r="BX16" s="21">
        <v>4800</v>
      </c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2"/>
      <c r="CT16" s="22">
        <v>2020</v>
      </c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H16" s="32">
        <f t="shared" si="0"/>
        <v>0</v>
      </c>
      <c r="DI16" s="32">
        <f t="shared" si="1"/>
        <v>0</v>
      </c>
      <c r="DJ16" s="32">
        <f t="shared" si="2"/>
        <v>0</v>
      </c>
      <c r="DK16" s="32">
        <f t="shared" si="3"/>
        <v>0</v>
      </c>
      <c r="DL16" s="32">
        <f t="shared" si="4"/>
        <v>0</v>
      </c>
      <c r="DM16" s="32">
        <f t="shared" si="5"/>
        <v>0</v>
      </c>
      <c r="DN16" s="32">
        <f t="shared" si="6"/>
        <v>0</v>
      </c>
    </row>
    <row r="17" spans="1:118" ht="16.5" customHeight="1">
      <c r="A17" s="22">
        <v>12</v>
      </c>
      <c r="B17" s="22"/>
      <c r="C17" s="33" t="s">
        <v>310</v>
      </c>
      <c r="D17" s="35">
        <v>338571434</v>
      </c>
      <c r="E17" s="36"/>
      <c r="F17" s="22">
        <v>1980</v>
      </c>
      <c r="G17" s="22">
        <v>2</v>
      </c>
      <c r="H17" s="21">
        <v>110</v>
      </c>
      <c r="I17" s="21"/>
      <c r="J17" s="22"/>
      <c r="K17" s="22"/>
      <c r="L17" s="22"/>
      <c r="M17" s="22"/>
      <c r="N17" s="22"/>
      <c r="O17" s="22">
        <v>1</v>
      </c>
      <c r="P17" s="21">
        <v>29.1</v>
      </c>
      <c r="Q17" s="22">
        <v>2015</v>
      </c>
      <c r="R17" s="22"/>
      <c r="S17" s="57"/>
      <c r="T17" s="22"/>
      <c r="U17" s="22"/>
      <c r="V17" s="57"/>
      <c r="W17" s="22"/>
      <c r="X17" s="22"/>
      <c r="Y17" s="22"/>
      <c r="Z17" s="21">
        <v>60</v>
      </c>
      <c r="AA17" s="22">
        <v>1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1</v>
      </c>
      <c r="AM17" s="22"/>
      <c r="AN17" s="22">
        <v>1</v>
      </c>
      <c r="AO17" s="22"/>
      <c r="AP17" s="22"/>
      <c r="AQ17" s="22"/>
      <c r="AR17" s="22"/>
      <c r="AS17" s="22">
        <v>9</v>
      </c>
      <c r="AT17" s="22">
        <v>9</v>
      </c>
      <c r="AU17" s="22">
        <v>9</v>
      </c>
      <c r="AV17" s="22">
        <v>9</v>
      </c>
      <c r="AW17" s="22"/>
      <c r="AX17" s="22"/>
      <c r="AY17" s="22"/>
      <c r="AZ17" s="22"/>
      <c r="BA17" s="22">
        <v>48.37</v>
      </c>
      <c r="BB17" s="22">
        <v>48.37</v>
      </c>
      <c r="BC17" s="22">
        <v>48.37</v>
      </c>
      <c r="BD17" s="22">
        <v>48.37</v>
      </c>
      <c r="BE17" s="22">
        <v>2</v>
      </c>
      <c r="BF17" s="22">
        <v>2</v>
      </c>
      <c r="BG17" s="22">
        <v>2</v>
      </c>
      <c r="BH17" s="22">
        <v>2</v>
      </c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>
        <v>2000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37"/>
      <c r="CZ17" s="37"/>
      <c r="DA17" s="22"/>
      <c r="DB17" s="22"/>
      <c r="DC17" s="22"/>
      <c r="DD17" s="22"/>
      <c r="DE17" s="22"/>
      <c r="DF17" s="22"/>
      <c r="DH17" s="32">
        <f t="shared" si="0"/>
        <v>0</v>
      </c>
      <c r="DI17" s="32">
        <f t="shared" si="1"/>
        <v>0</v>
      </c>
      <c r="DJ17" s="32">
        <f t="shared" si="2"/>
        <v>0</v>
      </c>
      <c r="DK17" s="32">
        <f t="shared" si="3"/>
        <v>0</v>
      </c>
      <c r="DL17" s="32">
        <f t="shared" si="4"/>
        <v>0</v>
      </c>
      <c r="DM17" s="32">
        <f t="shared" si="5"/>
        <v>0</v>
      </c>
      <c r="DN17" s="32">
        <f t="shared" si="6"/>
        <v>0</v>
      </c>
    </row>
    <row r="18" spans="1:118" ht="16.5" customHeight="1">
      <c r="A18" s="22">
        <v>13</v>
      </c>
      <c r="B18" s="22"/>
      <c r="C18" s="33" t="s">
        <v>311</v>
      </c>
      <c r="D18" s="35">
        <v>502828668</v>
      </c>
      <c r="E18" s="36"/>
      <c r="F18" s="22">
        <v>2008</v>
      </c>
      <c r="G18" s="22">
        <v>2</v>
      </c>
      <c r="H18" s="21">
        <v>90</v>
      </c>
      <c r="I18" s="21">
        <v>250</v>
      </c>
      <c r="J18" s="22">
        <v>1</v>
      </c>
      <c r="K18" s="22"/>
      <c r="L18" s="22"/>
      <c r="M18" s="22"/>
      <c r="N18" s="22"/>
      <c r="O18" s="22"/>
      <c r="P18" s="21"/>
      <c r="Q18" s="22"/>
      <c r="R18" s="22"/>
      <c r="S18" s="57"/>
      <c r="T18" s="22"/>
      <c r="U18" s="22">
        <v>1</v>
      </c>
      <c r="V18" s="57">
        <v>23.5</v>
      </c>
      <c r="W18" s="22">
        <v>2007</v>
      </c>
      <c r="X18" s="22"/>
      <c r="Y18" s="22"/>
      <c r="Z18" s="21">
        <v>170</v>
      </c>
      <c r="AA18" s="22">
        <v>1</v>
      </c>
      <c r="AB18" s="22"/>
      <c r="AC18" s="22"/>
      <c r="AD18" s="22"/>
      <c r="AE18" s="22"/>
      <c r="AF18" s="22"/>
      <c r="AG18" s="22"/>
      <c r="AH18" s="22">
        <v>1</v>
      </c>
      <c r="AI18" s="22"/>
      <c r="AJ18" s="22"/>
      <c r="AK18" s="22"/>
      <c r="AL18" s="22">
        <v>1</v>
      </c>
      <c r="AM18" s="22">
        <v>1</v>
      </c>
      <c r="AN18" s="22">
        <v>1</v>
      </c>
      <c r="AO18" s="22">
        <v>4412</v>
      </c>
      <c r="AP18" s="22">
        <v>4381</v>
      </c>
      <c r="AQ18" s="22">
        <v>4296</v>
      </c>
      <c r="AR18" s="22">
        <v>4348</v>
      </c>
      <c r="AS18" s="22"/>
      <c r="AT18" s="22"/>
      <c r="AU18" s="22"/>
      <c r="AV18" s="22"/>
      <c r="AW18" s="22">
        <v>1354</v>
      </c>
      <c r="AX18" s="22">
        <v>1365</v>
      </c>
      <c r="AY18" s="22">
        <v>1333</v>
      </c>
      <c r="AZ18" s="22">
        <v>1306</v>
      </c>
      <c r="BA18" s="22"/>
      <c r="BB18" s="22"/>
      <c r="BC18" s="22"/>
      <c r="BD18" s="22"/>
      <c r="BE18" s="22">
        <v>4</v>
      </c>
      <c r="BF18" s="22"/>
      <c r="BG18" s="22">
        <v>3</v>
      </c>
      <c r="BH18" s="22"/>
      <c r="BI18" s="22"/>
      <c r="BJ18" s="22"/>
      <c r="BK18" s="22"/>
      <c r="BL18" s="22"/>
      <c r="BM18" s="22"/>
      <c r="BN18" s="22"/>
      <c r="BO18" s="22"/>
      <c r="BP18" s="22"/>
      <c r="BQ18" s="22">
        <v>1542</v>
      </c>
      <c r="BR18" s="22">
        <v>1608</v>
      </c>
      <c r="BS18" s="22">
        <v>1495</v>
      </c>
      <c r="BT18" s="22">
        <v>1583</v>
      </c>
      <c r="BU18" s="22"/>
      <c r="BV18" s="22"/>
      <c r="BW18" s="22"/>
      <c r="BX18" s="22"/>
      <c r="BY18" s="22">
        <v>3385</v>
      </c>
      <c r="BZ18" s="22">
        <v>3421</v>
      </c>
      <c r="CA18" s="22">
        <v>3160</v>
      </c>
      <c r="CB18" s="22">
        <v>3181</v>
      </c>
      <c r="CC18" s="22"/>
      <c r="CD18" s="22"/>
      <c r="CE18" s="22"/>
      <c r="CF18" s="22"/>
      <c r="CG18" s="22">
        <v>320</v>
      </c>
      <c r="CH18" s="22"/>
      <c r="CI18" s="22">
        <v>240</v>
      </c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37"/>
      <c r="CZ18" s="37"/>
      <c r="DA18" s="22"/>
      <c r="DB18" s="22"/>
      <c r="DC18" s="22">
        <v>2018</v>
      </c>
      <c r="DD18" s="22"/>
      <c r="DE18" s="22"/>
      <c r="DF18" s="22"/>
      <c r="DH18" s="32">
        <f t="shared" si="0"/>
        <v>0</v>
      </c>
      <c r="DI18" s="32">
        <f t="shared" si="1"/>
        <v>0</v>
      </c>
      <c r="DJ18" s="32">
        <f t="shared" si="2"/>
        <v>0</v>
      </c>
      <c r="DK18" s="32">
        <f t="shared" si="3"/>
        <v>0</v>
      </c>
      <c r="DL18" s="32">
        <f t="shared" si="4"/>
        <v>0</v>
      </c>
      <c r="DM18" s="32">
        <f t="shared" si="5"/>
        <v>0</v>
      </c>
      <c r="DN18" s="32">
        <f t="shared" si="6"/>
        <v>0</v>
      </c>
    </row>
    <row r="19" spans="1:118" ht="16.5" customHeight="1">
      <c r="A19" s="22">
        <v>14</v>
      </c>
      <c r="B19" s="22"/>
      <c r="C19" s="33" t="s">
        <v>312</v>
      </c>
      <c r="D19" s="35">
        <v>8571308</v>
      </c>
      <c r="E19" s="36"/>
      <c r="F19" s="22">
        <v>1982</v>
      </c>
      <c r="G19" s="22">
        <v>6</v>
      </c>
      <c r="H19" s="21">
        <v>192</v>
      </c>
      <c r="I19" s="21"/>
      <c r="J19" s="22">
        <v>1</v>
      </c>
      <c r="K19" s="22"/>
      <c r="L19" s="22"/>
      <c r="M19" s="22"/>
      <c r="N19" s="22"/>
      <c r="O19" s="22">
        <v>1</v>
      </c>
      <c r="P19" s="21">
        <v>28</v>
      </c>
      <c r="Q19" s="22">
        <v>2004</v>
      </c>
      <c r="R19" s="22"/>
      <c r="S19" s="57"/>
      <c r="T19" s="22"/>
      <c r="U19" s="22"/>
      <c r="V19" s="57"/>
      <c r="W19" s="22"/>
      <c r="X19" s="22"/>
      <c r="Y19" s="22"/>
      <c r="Z19" s="21">
        <v>132</v>
      </c>
      <c r="AA19" s="22">
        <v>1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1</v>
      </c>
      <c r="AM19" s="22"/>
      <c r="AN19" s="22">
        <v>1</v>
      </c>
      <c r="AO19" s="22"/>
      <c r="AP19" s="22">
        <v>1142</v>
      </c>
      <c r="AQ19" s="22"/>
      <c r="AR19" s="22">
        <v>1213</v>
      </c>
      <c r="AS19" s="22">
        <v>6</v>
      </c>
      <c r="AT19" s="22">
        <v>6</v>
      </c>
      <c r="AU19" s="22">
        <v>6</v>
      </c>
      <c r="AV19" s="22">
        <v>6</v>
      </c>
      <c r="AW19" s="22">
        <v>112</v>
      </c>
      <c r="AX19" s="22">
        <v>143</v>
      </c>
      <c r="AY19" s="22">
        <v>132</v>
      </c>
      <c r="AZ19" s="22">
        <v>156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>
        <v>485</v>
      </c>
      <c r="BR19" s="22">
        <v>632</v>
      </c>
      <c r="BS19" s="22">
        <v>720</v>
      </c>
      <c r="BT19" s="22">
        <v>670</v>
      </c>
      <c r="BU19" s="22">
        <v>2100</v>
      </c>
      <c r="BV19" s="22">
        <v>2400</v>
      </c>
      <c r="BW19" s="22">
        <v>2500</v>
      </c>
      <c r="BX19" s="22">
        <v>2500</v>
      </c>
      <c r="BY19" s="22"/>
      <c r="BZ19" s="22"/>
      <c r="CA19" s="22"/>
      <c r="CB19" s="22">
        <v>480</v>
      </c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37"/>
      <c r="CZ19" s="37"/>
      <c r="DA19" s="22"/>
      <c r="DB19" s="22"/>
      <c r="DC19" s="22">
        <v>2017</v>
      </c>
      <c r="DD19" s="22">
        <v>2018</v>
      </c>
      <c r="DE19" s="22"/>
      <c r="DF19" s="22"/>
      <c r="DH19" s="32">
        <f t="shared" si="0"/>
        <v>0</v>
      </c>
      <c r="DI19" s="32">
        <f t="shared" si="1"/>
        <v>0</v>
      </c>
      <c r="DJ19" s="32">
        <f t="shared" si="2"/>
        <v>0</v>
      </c>
      <c r="DK19" s="32">
        <f t="shared" si="3"/>
        <v>0</v>
      </c>
      <c r="DL19" s="32">
        <f t="shared" si="4"/>
        <v>0</v>
      </c>
      <c r="DM19" s="32">
        <f t="shared" si="5"/>
        <v>0</v>
      </c>
      <c r="DN19" s="32">
        <f t="shared" si="6"/>
        <v>0</v>
      </c>
    </row>
    <row r="20" spans="1:118" ht="16.5" customHeight="1">
      <c r="A20" s="22">
        <v>15</v>
      </c>
      <c r="B20" s="22"/>
      <c r="C20" s="33" t="s">
        <v>313</v>
      </c>
      <c r="D20" s="35">
        <v>509832218</v>
      </c>
      <c r="E20" s="36"/>
      <c r="F20" s="22">
        <v>1976</v>
      </c>
      <c r="G20" s="22">
        <v>3</v>
      </c>
      <c r="H20" s="21"/>
      <c r="I20" s="21"/>
      <c r="J20" s="22">
        <v>1</v>
      </c>
      <c r="K20" s="22"/>
      <c r="L20" s="22"/>
      <c r="M20" s="22"/>
      <c r="N20" s="22"/>
      <c r="O20" s="22">
        <v>1</v>
      </c>
      <c r="P20" s="21">
        <v>29</v>
      </c>
      <c r="Q20" s="22">
        <v>2002</v>
      </c>
      <c r="R20" s="22"/>
      <c r="S20" s="57"/>
      <c r="T20" s="22"/>
      <c r="U20" s="22"/>
      <c r="V20" s="57"/>
      <c r="W20" s="22"/>
      <c r="X20" s="22"/>
      <c r="Y20" s="22"/>
      <c r="Z20" s="21">
        <v>128</v>
      </c>
      <c r="AA20" s="22">
        <v>1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>
        <v>1</v>
      </c>
      <c r="AM20" s="22"/>
      <c r="AN20" s="22"/>
      <c r="AO20" s="22">
        <v>1960</v>
      </c>
      <c r="AP20" s="22">
        <v>1834</v>
      </c>
      <c r="AQ20" s="22">
        <v>1946</v>
      </c>
      <c r="AR20" s="22">
        <v>2336</v>
      </c>
      <c r="AS20" s="22">
        <v>10</v>
      </c>
      <c r="AT20" s="22">
        <v>10</v>
      </c>
      <c r="AU20" s="22">
        <v>10</v>
      </c>
      <c r="AV20" s="22">
        <v>10</v>
      </c>
      <c r="AW20" s="22"/>
      <c r="AX20" s="22"/>
      <c r="AY20" s="22">
        <v>418</v>
      </c>
      <c r="AZ20" s="22">
        <v>432</v>
      </c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>
        <v>1221.54</v>
      </c>
      <c r="BR20" s="22">
        <v>1206.5</v>
      </c>
      <c r="BS20" s="22">
        <v>1221.24</v>
      </c>
      <c r="BT20" s="22">
        <v>1412.92</v>
      </c>
      <c r="BU20" s="22">
        <v>2300</v>
      </c>
      <c r="BV20" s="22">
        <v>2500</v>
      </c>
      <c r="BW20" s="22">
        <v>2500</v>
      </c>
      <c r="BX20" s="22">
        <v>3000</v>
      </c>
      <c r="BY20" s="22"/>
      <c r="BZ20" s="22"/>
      <c r="CA20" s="22">
        <v>1098.73</v>
      </c>
      <c r="CB20" s="22">
        <v>1163.93</v>
      </c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>
        <v>2018</v>
      </c>
      <c r="CU20" s="22"/>
      <c r="CV20" s="22"/>
      <c r="CW20" s="22"/>
      <c r="CX20" s="22"/>
      <c r="CY20" s="37"/>
      <c r="CZ20" s="37"/>
      <c r="DA20" s="22"/>
      <c r="DB20" s="22"/>
      <c r="DC20" s="22">
        <v>2016</v>
      </c>
      <c r="DD20" s="22">
        <v>2017</v>
      </c>
      <c r="DE20" s="22"/>
      <c r="DF20" s="22"/>
      <c r="DH20" s="32">
        <f t="shared" si="0"/>
        <v>0</v>
      </c>
      <c r="DI20" s="32">
        <f t="shared" si="1"/>
        <v>0</v>
      </c>
      <c r="DJ20" s="32">
        <f t="shared" si="2"/>
        <v>0</v>
      </c>
      <c r="DK20" s="32">
        <f t="shared" si="3"/>
        <v>0</v>
      </c>
      <c r="DL20" s="32">
        <f t="shared" si="4"/>
        <v>0</v>
      </c>
      <c r="DM20" s="32">
        <f t="shared" si="5"/>
        <v>0</v>
      </c>
      <c r="DN20" s="32">
        <f t="shared" si="6"/>
        <v>0</v>
      </c>
    </row>
    <row r="21" spans="1:118" ht="16.5" customHeight="1">
      <c r="A21" s="22">
        <v>16</v>
      </c>
      <c r="B21" s="22"/>
      <c r="C21" s="33" t="s">
        <v>314</v>
      </c>
      <c r="D21" s="35">
        <v>338231165</v>
      </c>
      <c r="E21" s="36"/>
      <c r="F21" s="22">
        <v>1986</v>
      </c>
      <c r="G21" s="22">
        <v>4</v>
      </c>
      <c r="H21" s="21">
        <v>260</v>
      </c>
      <c r="I21" s="21">
        <v>650</v>
      </c>
      <c r="J21" s="22">
        <v>1</v>
      </c>
      <c r="K21" s="22"/>
      <c r="L21" s="22"/>
      <c r="M21" s="22"/>
      <c r="N21" s="22"/>
      <c r="O21" s="22"/>
      <c r="P21" s="21"/>
      <c r="Q21" s="22"/>
      <c r="R21" s="22">
        <v>1</v>
      </c>
      <c r="S21" s="21">
        <v>35</v>
      </c>
      <c r="T21" s="22">
        <v>2014</v>
      </c>
      <c r="U21" s="22"/>
      <c r="V21" s="57"/>
      <c r="W21" s="22"/>
      <c r="X21" s="22"/>
      <c r="Y21" s="22"/>
      <c r="Z21" s="21">
        <v>180</v>
      </c>
      <c r="AA21" s="22"/>
      <c r="AB21" s="22">
        <v>1</v>
      </c>
      <c r="AC21" s="22"/>
      <c r="AD21" s="22"/>
      <c r="AE21" s="22"/>
      <c r="AF21" s="22"/>
      <c r="AG21" s="22"/>
      <c r="AH21" s="22">
        <v>1</v>
      </c>
      <c r="AI21" s="22"/>
      <c r="AJ21" s="22"/>
      <c r="AK21" s="22"/>
      <c r="AL21" s="22">
        <v>1</v>
      </c>
      <c r="AM21" s="22"/>
      <c r="AN21" s="22"/>
      <c r="AO21" s="22"/>
      <c r="AP21" s="22"/>
      <c r="AQ21" s="22"/>
      <c r="AR21" s="22">
        <v>4800</v>
      </c>
      <c r="AS21" s="22"/>
      <c r="AT21" s="22"/>
      <c r="AU21" s="22"/>
      <c r="AV21" s="22">
        <v>6</v>
      </c>
      <c r="AW21" s="22"/>
      <c r="AX21" s="22"/>
      <c r="AY21" s="22"/>
      <c r="AZ21" s="22">
        <v>220</v>
      </c>
      <c r="BA21" s="22"/>
      <c r="BB21" s="22"/>
      <c r="BC21" s="22"/>
      <c r="BD21" s="22"/>
      <c r="BE21" s="22"/>
      <c r="BF21" s="22"/>
      <c r="BG21" s="22"/>
      <c r="BH21" s="22">
        <v>4</v>
      </c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>
        <v>2760</v>
      </c>
      <c r="BU21" s="22"/>
      <c r="BV21" s="22"/>
      <c r="BW21" s="22"/>
      <c r="BX21" s="22">
        <v>4800</v>
      </c>
      <c r="BY21" s="22"/>
      <c r="BZ21" s="22"/>
      <c r="CA21" s="22"/>
      <c r="CB21" s="22">
        <v>600</v>
      </c>
      <c r="CC21" s="22"/>
      <c r="CD21" s="22"/>
      <c r="CE21" s="22"/>
      <c r="CF21" s="22"/>
      <c r="CG21" s="22"/>
      <c r="CH21" s="22"/>
      <c r="CI21" s="22"/>
      <c r="CJ21" s="22">
        <v>400</v>
      </c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37"/>
      <c r="CZ21" s="37"/>
      <c r="DA21" s="22"/>
      <c r="DB21" s="22"/>
      <c r="DC21" s="22">
        <v>2018</v>
      </c>
      <c r="DD21" s="22"/>
      <c r="DE21" s="22">
        <v>2015</v>
      </c>
      <c r="DF21" s="22"/>
      <c r="DH21" s="32">
        <f t="shared" si="0"/>
        <v>0</v>
      </c>
      <c r="DI21" s="32">
        <f t="shared" si="1"/>
        <v>0</v>
      </c>
      <c r="DJ21" s="32">
        <f t="shared" si="2"/>
        <v>0</v>
      </c>
      <c r="DK21" s="32">
        <f t="shared" si="3"/>
        <v>0</v>
      </c>
      <c r="DL21" s="32">
        <f t="shared" si="4"/>
        <v>0</v>
      </c>
      <c r="DM21" s="32">
        <f t="shared" si="5"/>
        <v>0</v>
      </c>
      <c r="DN21" s="32">
        <f t="shared" si="6"/>
        <v>0</v>
      </c>
    </row>
    <row r="22" spans="1:118" ht="16.5" customHeight="1">
      <c r="A22" s="22">
        <v>17</v>
      </c>
      <c r="B22" s="22"/>
      <c r="C22" s="33" t="s">
        <v>315</v>
      </c>
      <c r="D22" s="35">
        <v>338570167</v>
      </c>
      <c r="E22" s="36"/>
      <c r="F22" s="22">
        <v>1985</v>
      </c>
      <c r="G22" s="22">
        <v>6</v>
      </c>
      <c r="H22" s="21">
        <v>280</v>
      </c>
      <c r="I22" s="21">
        <v>700</v>
      </c>
      <c r="J22" s="22">
        <v>1</v>
      </c>
      <c r="K22" s="22"/>
      <c r="L22" s="22"/>
      <c r="M22" s="22"/>
      <c r="N22" s="22"/>
      <c r="O22" s="22">
        <v>1</v>
      </c>
      <c r="P22" s="21"/>
      <c r="Q22" s="22">
        <v>2008</v>
      </c>
      <c r="R22" s="22"/>
      <c r="S22" s="57"/>
      <c r="T22" s="22"/>
      <c r="U22" s="22"/>
      <c r="V22" s="57"/>
      <c r="W22" s="22"/>
      <c r="X22" s="22"/>
      <c r="Y22" s="22"/>
      <c r="Z22" s="21">
        <v>140</v>
      </c>
      <c r="AA22" s="22">
        <v>1</v>
      </c>
      <c r="AB22" s="22"/>
      <c r="AC22" s="22"/>
      <c r="AD22" s="22"/>
      <c r="AE22" s="22"/>
      <c r="AF22" s="22"/>
      <c r="AG22" s="22">
        <v>1</v>
      </c>
      <c r="AH22" s="22"/>
      <c r="AI22" s="22">
        <v>1</v>
      </c>
      <c r="AJ22" s="22"/>
      <c r="AK22" s="22"/>
      <c r="AL22" s="22">
        <v>1</v>
      </c>
      <c r="AM22" s="22">
        <v>1</v>
      </c>
      <c r="AN22" s="22">
        <v>1</v>
      </c>
      <c r="AO22" s="22"/>
      <c r="AP22" s="22">
        <v>4040</v>
      </c>
      <c r="AQ22" s="22">
        <v>4065</v>
      </c>
      <c r="AR22" s="22">
        <v>4350</v>
      </c>
      <c r="AS22" s="22">
        <v>12</v>
      </c>
      <c r="AT22" s="22">
        <v>12</v>
      </c>
      <c r="AU22" s="22">
        <v>10</v>
      </c>
      <c r="AV22" s="22">
        <v>10</v>
      </c>
      <c r="AW22" s="22"/>
      <c r="AX22" s="22"/>
      <c r="AY22" s="22">
        <v>201</v>
      </c>
      <c r="AZ22" s="22">
        <v>210</v>
      </c>
      <c r="BA22" s="22"/>
      <c r="BB22" s="22"/>
      <c r="BC22" s="22"/>
      <c r="BD22" s="22"/>
      <c r="BE22" s="22">
        <v>3</v>
      </c>
      <c r="BF22" s="22">
        <v>2</v>
      </c>
      <c r="BG22" s="22">
        <v>3</v>
      </c>
      <c r="BH22" s="22">
        <v>3</v>
      </c>
      <c r="BI22" s="22"/>
      <c r="BJ22" s="22"/>
      <c r="BK22" s="22"/>
      <c r="BL22" s="22"/>
      <c r="BM22" s="22"/>
      <c r="BN22" s="22"/>
      <c r="BO22" s="22"/>
      <c r="BP22" s="22"/>
      <c r="BQ22" s="22"/>
      <c r="BR22" s="22">
        <v>2200</v>
      </c>
      <c r="BS22" s="22">
        <v>2300</v>
      </c>
      <c r="BT22" s="22">
        <v>2700</v>
      </c>
      <c r="BU22" s="22">
        <v>3000</v>
      </c>
      <c r="BV22" s="22">
        <v>3000</v>
      </c>
      <c r="BW22" s="22">
        <v>2500</v>
      </c>
      <c r="BX22" s="22">
        <v>2500</v>
      </c>
      <c r="BY22" s="22"/>
      <c r="BZ22" s="22"/>
      <c r="CA22" s="22">
        <v>560</v>
      </c>
      <c r="CB22" s="22">
        <v>600</v>
      </c>
      <c r="CC22" s="22"/>
      <c r="CD22" s="22"/>
      <c r="CE22" s="22"/>
      <c r="CF22" s="22"/>
      <c r="CG22" s="22">
        <v>240</v>
      </c>
      <c r="CH22" s="22">
        <v>200</v>
      </c>
      <c r="CI22" s="22">
        <v>300</v>
      </c>
      <c r="CJ22" s="22">
        <v>300</v>
      </c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>
        <v>2020</v>
      </c>
      <c r="CV22" s="22"/>
      <c r="CW22" s="22"/>
      <c r="CX22" s="22"/>
      <c r="CY22" s="37">
        <v>2020</v>
      </c>
      <c r="CZ22" s="37"/>
      <c r="DA22" s="22"/>
      <c r="DB22" s="22"/>
      <c r="DC22" s="22"/>
      <c r="DD22" s="22"/>
      <c r="DE22" s="22"/>
      <c r="DF22" s="22"/>
      <c r="DH22" s="32">
        <f t="shared" si="0"/>
        <v>0</v>
      </c>
      <c r="DI22" s="32">
        <f t="shared" si="1"/>
        <v>0</v>
      </c>
      <c r="DJ22" s="32">
        <f t="shared" si="2"/>
        <v>0</v>
      </c>
      <c r="DK22" s="32">
        <f t="shared" si="3"/>
        <v>0</v>
      </c>
      <c r="DL22" s="32">
        <f t="shared" si="4"/>
        <v>0</v>
      </c>
      <c r="DM22" s="32">
        <f t="shared" si="5"/>
        <v>0</v>
      </c>
      <c r="DN22" s="32">
        <f t="shared" si="6"/>
        <v>0</v>
      </c>
    </row>
    <row r="23" spans="1:118" ht="16.5" customHeight="1">
      <c r="A23" s="22">
        <v>18</v>
      </c>
      <c r="B23" s="22"/>
      <c r="C23" s="33" t="s">
        <v>316</v>
      </c>
      <c r="D23" s="35">
        <v>601841741</v>
      </c>
      <c r="E23" s="36"/>
      <c r="F23" s="22">
        <v>1965</v>
      </c>
      <c r="G23" s="22">
        <v>6</v>
      </c>
      <c r="H23" s="21">
        <v>110</v>
      </c>
      <c r="I23" s="21">
        <v>286</v>
      </c>
      <c r="J23" s="22">
        <v>1</v>
      </c>
      <c r="K23" s="22">
        <v>1</v>
      </c>
      <c r="L23" s="22"/>
      <c r="M23" s="22"/>
      <c r="N23" s="22"/>
      <c r="O23" s="22"/>
      <c r="P23" s="21"/>
      <c r="Q23" s="22"/>
      <c r="R23" s="22">
        <v>1</v>
      </c>
      <c r="S23" s="57">
        <v>21</v>
      </c>
      <c r="T23" s="22">
        <v>2007</v>
      </c>
      <c r="U23" s="22"/>
      <c r="V23" s="57"/>
      <c r="W23" s="22"/>
      <c r="X23" s="22">
        <v>1</v>
      </c>
      <c r="Y23" s="22"/>
      <c r="Z23" s="21">
        <v>201</v>
      </c>
      <c r="AA23" s="22">
        <v>1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</v>
      </c>
      <c r="AM23" s="22"/>
      <c r="AN23" s="22">
        <v>1</v>
      </c>
      <c r="AO23" s="22">
        <v>4427</v>
      </c>
      <c r="AP23" s="22">
        <v>4555</v>
      </c>
      <c r="AQ23" s="22">
        <v>4618</v>
      </c>
      <c r="AR23" s="22">
        <v>5033</v>
      </c>
      <c r="AS23" s="22">
        <v>6</v>
      </c>
      <c r="AT23" s="22">
        <v>6</v>
      </c>
      <c r="AU23" s="22">
        <v>6</v>
      </c>
      <c r="AV23" s="22">
        <v>6</v>
      </c>
      <c r="AW23" s="22">
        <v>1006</v>
      </c>
      <c r="AX23" s="22">
        <v>778</v>
      </c>
      <c r="AY23" s="22">
        <v>607</v>
      </c>
      <c r="AZ23" s="22">
        <v>361</v>
      </c>
      <c r="BA23" s="22"/>
      <c r="BB23" s="22"/>
      <c r="BC23" s="22"/>
      <c r="BD23" s="22"/>
      <c r="BE23" s="22">
        <v>4</v>
      </c>
      <c r="BF23" s="22">
        <v>4</v>
      </c>
      <c r="BG23" s="22">
        <v>4</v>
      </c>
      <c r="BH23" s="22">
        <v>4</v>
      </c>
      <c r="BI23" s="22"/>
      <c r="BJ23" s="22"/>
      <c r="BK23" s="22"/>
      <c r="BL23" s="22"/>
      <c r="BM23" s="22"/>
      <c r="BN23" s="22"/>
      <c r="BO23" s="22"/>
      <c r="BP23" s="22"/>
      <c r="BQ23" s="22">
        <v>2512</v>
      </c>
      <c r="BR23" s="22">
        <v>2456</v>
      </c>
      <c r="BS23" s="22">
        <v>2540</v>
      </c>
      <c r="BT23" s="22">
        <v>2485</v>
      </c>
      <c r="BU23" s="22">
        <v>1800</v>
      </c>
      <c r="BV23" s="22">
        <v>1800</v>
      </c>
      <c r="BW23" s="22">
        <v>1800</v>
      </c>
      <c r="BX23" s="22">
        <v>1800</v>
      </c>
      <c r="BY23" s="22">
        <v>2112</v>
      </c>
      <c r="BZ23" s="22">
        <v>2019</v>
      </c>
      <c r="CA23" s="22">
        <v>1508</v>
      </c>
      <c r="CB23" s="22">
        <v>1038</v>
      </c>
      <c r="CC23" s="22"/>
      <c r="CD23" s="22"/>
      <c r="CE23" s="22"/>
      <c r="CF23" s="22"/>
      <c r="CG23" s="22">
        <v>400</v>
      </c>
      <c r="CH23" s="22">
        <v>400</v>
      </c>
      <c r="CI23" s="22">
        <v>400</v>
      </c>
      <c r="CJ23" s="22">
        <v>400</v>
      </c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37">
        <v>2017</v>
      </c>
      <c r="CZ23" s="37"/>
      <c r="DA23" s="22"/>
      <c r="DB23" s="22"/>
      <c r="DC23" s="22"/>
      <c r="DD23" s="22">
        <v>2016</v>
      </c>
      <c r="DE23" s="22"/>
      <c r="DF23" s="22"/>
      <c r="DH23" s="32">
        <f t="shared" si="0"/>
        <v>0</v>
      </c>
      <c r="DI23" s="32">
        <f t="shared" si="1"/>
        <v>0</v>
      </c>
      <c r="DJ23" s="32">
        <f t="shared" si="2"/>
        <v>0</v>
      </c>
      <c r="DK23" s="32">
        <f t="shared" si="3"/>
        <v>0</v>
      </c>
      <c r="DL23" s="32">
        <f t="shared" si="4"/>
        <v>0</v>
      </c>
      <c r="DM23" s="32">
        <f t="shared" si="5"/>
        <v>0</v>
      </c>
      <c r="DN23" s="32">
        <f t="shared" si="6"/>
        <v>0</v>
      </c>
    </row>
    <row r="24" spans="1:118" ht="16.5" customHeight="1">
      <c r="A24" s="22">
        <v>19</v>
      </c>
      <c r="B24" s="22"/>
      <c r="C24" s="33" t="s">
        <v>317</v>
      </c>
      <c r="D24" s="35">
        <v>513166950</v>
      </c>
      <c r="E24" s="36"/>
      <c r="F24" s="22"/>
      <c r="G24" s="22">
        <v>4</v>
      </c>
      <c r="H24" s="21">
        <v>200</v>
      </c>
      <c r="I24" s="21"/>
      <c r="J24" s="22">
        <v>1</v>
      </c>
      <c r="K24" s="22"/>
      <c r="L24" s="22"/>
      <c r="M24" s="22"/>
      <c r="N24" s="22"/>
      <c r="O24" s="22">
        <v>1</v>
      </c>
      <c r="P24" s="21"/>
      <c r="Q24" s="22">
        <v>1980</v>
      </c>
      <c r="R24" s="22"/>
      <c r="S24" s="57"/>
      <c r="T24" s="22"/>
      <c r="U24" s="22"/>
      <c r="V24" s="57"/>
      <c r="W24" s="22"/>
      <c r="X24" s="22"/>
      <c r="Y24" s="22"/>
      <c r="Z24" s="21">
        <v>80</v>
      </c>
      <c r="AA24" s="22">
        <v>1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>
        <v>3490</v>
      </c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>
        <v>2200</v>
      </c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37"/>
      <c r="CZ24" s="37"/>
      <c r="DA24" s="22"/>
      <c r="DB24" s="22"/>
      <c r="DC24" s="22"/>
      <c r="DD24" s="22"/>
      <c r="DE24" s="22"/>
      <c r="DF24" s="22"/>
      <c r="DH24" s="32">
        <f t="shared" si="0"/>
        <v>0</v>
      </c>
      <c r="DI24" s="32">
        <f t="shared" si="1"/>
        <v>0</v>
      </c>
      <c r="DJ24" s="32">
        <f t="shared" si="2"/>
        <v>0</v>
      </c>
      <c r="DK24" s="32">
        <f t="shared" si="3"/>
        <v>0</v>
      </c>
      <c r="DL24" s="32">
        <f t="shared" si="4"/>
        <v>0</v>
      </c>
      <c r="DM24" s="32">
        <f t="shared" si="5"/>
        <v>0</v>
      </c>
      <c r="DN24" s="32">
        <f t="shared" si="6"/>
        <v>0</v>
      </c>
    </row>
    <row r="25" spans="1:118" ht="16.5" customHeight="1">
      <c r="A25" s="22">
        <v>20</v>
      </c>
      <c r="B25" s="22"/>
      <c r="C25" s="33" t="s">
        <v>318</v>
      </c>
      <c r="D25" s="35">
        <v>888972206</v>
      </c>
      <c r="E25" s="36"/>
      <c r="F25" s="22">
        <v>1960</v>
      </c>
      <c r="G25" s="22">
        <v>3</v>
      </c>
      <c r="H25" s="21">
        <v>150</v>
      </c>
      <c r="I25" s="21">
        <v>375</v>
      </c>
      <c r="J25" s="22">
        <v>1</v>
      </c>
      <c r="K25" s="22"/>
      <c r="L25" s="22"/>
      <c r="M25" s="22"/>
      <c r="N25" s="22"/>
      <c r="O25" s="22">
        <v>1</v>
      </c>
      <c r="P25" s="21"/>
      <c r="Q25" s="22">
        <v>1975</v>
      </c>
      <c r="R25" s="22"/>
      <c r="S25" s="57"/>
      <c r="T25" s="22"/>
      <c r="U25" s="22"/>
      <c r="V25" s="57"/>
      <c r="W25" s="22"/>
      <c r="X25" s="22"/>
      <c r="Y25" s="22"/>
      <c r="Z25" s="21">
        <v>100</v>
      </c>
      <c r="AA25" s="22">
        <v>1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</v>
      </c>
      <c r="AM25" s="22">
        <v>1</v>
      </c>
      <c r="AN25" s="22"/>
      <c r="AO25" s="22"/>
      <c r="AP25" s="22"/>
      <c r="AQ25" s="22">
        <v>400</v>
      </c>
      <c r="AR25" s="22">
        <v>1000</v>
      </c>
      <c r="AS25" s="22"/>
      <c r="AT25" s="22"/>
      <c r="AU25" s="22">
        <v>2</v>
      </c>
      <c r="AV25" s="22">
        <v>5</v>
      </c>
      <c r="AW25" s="22"/>
      <c r="AX25" s="22"/>
      <c r="AY25" s="22"/>
      <c r="AZ25" s="22"/>
      <c r="BA25" s="22"/>
      <c r="BB25" s="22"/>
      <c r="BC25" s="22">
        <v>6.91</v>
      </c>
      <c r="BD25" s="22">
        <v>27.64</v>
      </c>
      <c r="BE25" s="22"/>
      <c r="BF25" s="22"/>
      <c r="BG25" s="22">
        <v>5</v>
      </c>
      <c r="BH25" s="22">
        <v>10</v>
      </c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>
        <v>900</v>
      </c>
      <c r="BT25" s="22">
        <v>1300</v>
      </c>
      <c r="BU25" s="22"/>
      <c r="BV25" s="22"/>
      <c r="BW25" s="22">
        <v>1400</v>
      </c>
      <c r="BX25" s="22">
        <v>3500</v>
      </c>
      <c r="BY25" s="22"/>
      <c r="BZ25" s="22"/>
      <c r="CA25" s="22"/>
      <c r="CB25" s="22"/>
      <c r="CC25" s="22"/>
      <c r="CD25" s="22"/>
      <c r="CE25" s="22">
        <v>60</v>
      </c>
      <c r="CF25" s="22">
        <v>240</v>
      </c>
      <c r="CG25" s="22"/>
      <c r="CH25" s="22"/>
      <c r="CI25" s="22">
        <v>500</v>
      </c>
      <c r="CJ25" s="22">
        <v>500</v>
      </c>
      <c r="CK25" s="22"/>
      <c r="CL25" s="22"/>
      <c r="CM25" s="22"/>
      <c r="CN25" s="22"/>
      <c r="CO25" s="22"/>
      <c r="CP25" s="22"/>
      <c r="CQ25" s="22"/>
      <c r="CR25" s="22"/>
      <c r="CS25" s="22"/>
      <c r="CT25" s="22">
        <v>2016</v>
      </c>
      <c r="CU25" s="22"/>
      <c r="CV25" s="22"/>
      <c r="CW25" s="22"/>
      <c r="CX25" s="22"/>
      <c r="CY25" s="37">
        <v>2020</v>
      </c>
      <c r="CZ25" s="37"/>
      <c r="DA25" s="22"/>
      <c r="DB25" s="22">
        <v>2020</v>
      </c>
      <c r="DC25" s="22">
        <v>2018</v>
      </c>
      <c r="DD25" s="22">
        <v>2015</v>
      </c>
      <c r="DE25" s="22">
        <v>2016</v>
      </c>
      <c r="DF25" s="22"/>
      <c r="DH25" s="32">
        <f t="shared" si="0"/>
        <v>0</v>
      </c>
      <c r="DI25" s="32">
        <f t="shared" si="1"/>
        <v>0</v>
      </c>
      <c r="DJ25" s="32">
        <f t="shared" si="2"/>
        <v>0</v>
      </c>
      <c r="DK25" s="32">
        <f t="shared" si="3"/>
        <v>0</v>
      </c>
      <c r="DL25" s="32">
        <f t="shared" si="4"/>
        <v>0</v>
      </c>
      <c r="DM25" s="32">
        <f t="shared" si="5"/>
        <v>0</v>
      </c>
      <c r="DN25" s="32">
        <f t="shared" si="6"/>
        <v>0</v>
      </c>
    </row>
    <row r="26" spans="1:118" ht="16.5" customHeight="1">
      <c r="A26" s="22">
        <v>21</v>
      </c>
      <c r="B26" s="22"/>
      <c r="C26" s="33" t="s">
        <v>319</v>
      </c>
      <c r="D26" s="35"/>
      <c r="E26" s="44" t="s">
        <v>320</v>
      </c>
      <c r="F26" s="22">
        <v>1970</v>
      </c>
      <c r="G26" s="22">
        <v>6</v>
      </c>
      <c r="H26" s="21">
        <v>300</v>
      </c>
      <c r="I26" s="21">
        <v>850</v>
      </c>
      <c r="J26" s="22">
        <v>1</v>
      </c>
      <c r="K26" s="22">
        <v>1</v>
      </c>
      <c r="L26" s="22"/>
      <c r="M26" s="22"/>
      <c r="N26" s="22"/>
      <c r="O26" s="22">
        <v>1</v>
      </c>
      <c r="P26" s="21">
        <v>45</v>
      </c>
      <c r="Q26" s="22">
        <v>2000</v>
      </c>
      <c r="R26" s="22"/>
      <c r="S26" s="57"/>
      <c r="T26" s="22"/>
      <c r="U26" s="22"/>
      <c r="V26" s="57"/>
      <c r="W26" s="22"/>
      <c r="X26" s="22"/>
      <c r="Y26" s="22"/>
      <c r="Z26" s="21">
        <v>250</v>
      </c>
      <c r="AA26" s="22"/>
      <c r="AB26" s="22">
        <v>1</v>
      </c>
      <c r="AC26" s="22"/>
      <c r="AD26" s="22"/>
      <c r="AE26" s="22"/>
      <c r="AF26" s="22"/>
      <c r="AG26" s="22"/>
      <c r="AH26" s="22">
        <v>1</v>
      </c>
      <c r="AI26" s="22"/>
      <c r="AJ26" s="22"/>
      <c r="AK26" s="22"/>
      <c r="AL26" s="22">
        <v>1</v>
      </c>
      <c r="AM26" s="22"/>
      <c r="AN26" s="22">
        <v>1</v>
      </c>
      <c r="AO26" s="22"/>
      <c r="AP26" s="22"/>
      <c r="AQ26" s="22"/>
      <c r="AR26" s="22"/>
      <c r="AS26" s="22">
        <v>6</v>
      </c>
      <c r="AT26" s="22">
        <v>6</v>
      </c>
      <c r="AU26" s="22">
        <v>5</v>
      </c>
      <c r="AV26" s="22"/>
      <c r="AW26" s="22">
        <v>1500</v>
      </c>
      <c r="AX26" s="22">
        <v>1500</v>
      </c>
      <c r="AY26" s="22">
        <v>1500</v>
      </c>
      <c r="AZ26" s="22">
        <v>1500</v>
      </c>
      <c r="BA26" s="22"/>
      <c r="BB26" s="22"/>
      <c r="BC26" s="22"/>
      <c r="BD26" s="22"/>
      <c r="BE26" s="22"/>
      <c r="BF26" s="22"/>
      <c r="BG26" s="22"/>
      <c r="BH26" s="22">
        <v>6</v>
      </c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>
        <v>3300</v>
      </c>
      <c r="BV26" s="22">
        <v>3500</v>
      </c>
      <c r="BW26" s="22">
        <v>3600</v>
      </c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>
        <v>4000</v>
      </c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>
        <v>2020</v>
      </c>
      <c r="CW26" s="22"/>
      <c r="CX26" s="22"/>
      <c r="CY26" s="37"/>
      <c r="CZ26" s="37">
        <v>2020</v>
      </c>
      <c r="DA26" s="22"/>
      <c r="DB26" s="22">
        <v>2020</v>
      </c>
      <c r="DC26" s="22">
        <v>2020</v>
      </c>
      <c r="DD26" s="22"/>
      <c r="DE26" s="22"/>
      <c r="DF26" s="22"/>
      <c r="DH26" s="32">
        <f t="shared" si="0"/>
        <v>0</v>
      </c>
      <c r="DI26" s="32">
        <f t="shared" si="1"/>
        <v>0</v>
      </c>
      <c r="DJ26" s="32">
        <f t="shared" si="2"/>
        <v>0</v>
      </c>
      <c r="DK26" s="32">
        <f t="shared" si="3"/>
        <v>0</v>
      </c>
      <c r="DL26" s="32">
        <f t="shared" si="4"/>
        <v>0</v>
      </c>
      <c r="DM26" s="32">
        <f t="shared" si="5"/>
        <v>0</v>
      </c>
      <c r="DN26" s="32">
        <f t="shared" si="6"/>
        <v>0</v>
      </c>
    </row>
    <row r="27" spans="1:118" ht="16.5" customHeight="1">
      <c r="A27" s="22">
        <v>22</v>
      </c>
      <c r="B27" s="22"/>
      <c r="C27" s="33" t="s">
        <v>321</v>
      </c>
      <c r="D27" s="35">
        <v>604488956</v>
      </c>
      <c r="E27" s="36"/>
      <c r="F27" s="22">
        <v>1960</v>
      </c>
      <c r="G27" s="22">
        <v>8</v>
      </c>
      <c r="H27" s="21">
        <v>110</v>
      </c>
      <c r="I27" s="21">
        <v>286</v>
      </c>
      <c r="J27" s="22">
        <v>1</v>
      </c>
      <c r="K27" s="22"/>
      <c r="L27" s="22"/>
      <c r="M27" s="22"/>
      <c r="N27" s="22"/>
      <c r="O27" s="22">
        <v>1</v>
      </c>
      <c r="P27" s="21"/>
      <c r="Q27" s="22"/>
      <c r="R27" s="22"/>
      <c r="S27" s="57"/>
      <c r="T27" s="22"/>
      <c r="U27" s="22">
        <v>1</v>
      </c>
      <c r="V27" s="57"/>
      <c r="W27" s="22"/>
      <c r="X27" s="22"/>
      <c r="Y27" s="22"/>
      <c r="Z27" s="21">
        <v>204</v>
      </c>
      <c r="AA27" s="22">
        <v>1</v>
      </c>
      <c r="AB27" s="22"/>
      <c r="AC27" s="22"/>
      <c r="AD27" s="22"/>
      <c r="AE27" s="22"/>
      <c r="AF27" s="22"/>
      <c r="AG27" s="22"/>
      <c r="AH27" s="22">
        <v>1</v>
      </c>
      <c r="AI27" s="22"/>
      <c r="AJ27" s="22"/>
      <c r="AK27" s="22"/>
      <c r="AL27" s="22">
        <v>1</v>
      </c>
      <c r="AM27" s="22"/>
      <c r="AN27" s="22">
        <v>1</v>
      </c>
      <c r="AO27" s="22"/>
      <c r="AP27" s="22"/>
      <c r="AQ27" s="22">
        <v>4200</v>
      </c>
      <c r="AR27" s="22">
        <v>4300</v>
      </c>
      <c r="AS27" s="22">
        <v>2</v>
      </c>
      <c r="AT27" s="22">
        <v>2</v>
      </c>
      <c r="AU27" s="22">
        <v>1</v>
      </c>
      <c r="AV27" s="22">
        <v>1</v>
      </c>
      <c r="AW27" s="22"/>
      <c r="AX27" s="22">
        <v>2600</v>
      </c>
      <c r="AY27" s="22">
        <v>2500</v>
      </c>
      <c r="AZ27" s="22">
        <v>2700</v>
      </c>
      <c r="BA27" s="22"/>
      <c r="BB27" s="22"/>
      <c r="BC27" s="22"/>
      <c r="BD27" s="22"/>
      <c r="BE27" s="22">
        <v>1</v>
      </c>
      <c r="BF27" s="22">
        <v>1</v>
      </c>
      <c r="BG27" s="22">
        <v>1</v>
      </c>
      <c r="BH27" s="22">
        <v>1</v>
      </c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>
        <v>2400</v>
      </c>
      <c r="BT27" s="22">
        <v>2600</v>
      </c>
      <c r="BU27" s="22">
        <v>1200</v>
      </c>
      <c r="BV27" s="22">
        <v>1200</v>
      </c>
      <c r="BW27" s="22">
        <v>700</v>
      </c>
      <c r="BX27" s="22">
        <v>700</v>
      </c>
      <c r="BY27" s="22"/>
      <c r="BZ27" s="22">
        <v>5200</v>
      </c>
      <c r="CA27" s="22">
        <v>5000</v>
      </c>
      <c r="CB27" s="22">
        <v>5400</v>
      </c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37"/>
      <c r="CZ27" s="37"/>
      <c r="DA27" s="22"/>
      <c r="DB27" s="22"/>
      <c r="DC27" s="22"/>
      <c r="DD27" s="22"/>
      <c r="DE27" s="22"/>
      <c r="DF27" s="22"/>
      <c r="DH27" s="32">
        <f t="shared" si="0"/>
        <v>0</v>
      </c>
      <c r="DI27" s="32">
        <f t="shared" si="1"/>
        <v>0</v>
      </c>
      <c r="DJ27" s="32">
        <f t="shared" si="2"/>
        <v>0</v>
      </c>
      <c r="DK27" s="32">
        <f t="shared" si="3"/>
        <v>0</v>
      </c>
      <c r="DL27" s="32">
        <f t="shared" si="4"/>
        <v>0</v>
      </c>
      <c r="DM27" s="32">
        <f t="shared" si="5"/>
        <v>0</v>
      </c>
      <c r="DN27" s="32">
        <f t="shared" si="6"/>
        <v>0</v>
      </c>
    </row>
    <row r="28" spans="1:118" ht="16.5" customHeight="1">
      <c r="A28" s="22">
        <v>23</v>
      </c>
      <c r="B28" s="22"/>
      <c r="C28" s="33" t="s">
        <v>322</v>
      </c>
      <c r="D28" s="35"/>
      <c r="E28" s="36"/>
      <c r="F28" s="22">
        <v>1989</v>
      </c>
      <c r="G28" s="22">
        <v>4</v>
      </c>
      <c r="H28" s="21">
        <v>134</v>
      </c>
      <c r="I28" s="21">
        <v>318</v>
      </c>
      <c r="J28" s="22">
        <v>1</v>
      </c>
      <c r="K28" s="22"/>
      <c r="L28" s="22"/>
      <c r="M28" s="22"/>
      <c r="N28" s="22"/>
      <c r="O28" s="22">
        <v>1</v>
      </c>
      <c r="P28" s="21">
        <v>25</v>
      </c>
      <c r="Q28" s="22">
        <v>2005</v>
      </c>
      <c r="R28" s="22"/>
      <c r="S28" s="57"/>
      <c r="T28" s="22"/>
      <c r="U28" s="22">
        <v>1</v>
      </c>
      <c r="V28" s="57">
        <v>25</v>
      </c>
      <c r="W28" s="22">
        <v>2005</v>
      </c>
      <c r="X28" s="22"/>
      <c r="Y28" s="22"/>
      <c r="Z28" s="21">
        <v>90</v>
      </c>
      <c r="AA28" s="22">
        <v>1</v>
      </c>
      <c r="AB28" s="22"/>
      <c r="AC28" s="22"/>
      <c r="AD28" s="22"/>
      <c r="AE28" s="22"/>
      <c r="AF28" s="22"/>
      <c r="AG28" s="22">
        <v>1</v>
      </c>
      <c r="AH28" s="22">
        <v>1</v>
      </c>
      <c r="AI28" s="22">
        <v>1</v>
      </c>
      <c r="AJ28" s="22"/>
      <c r="AK28" s="22"/>
      <c r="AL28" s="22">
        <v>1</v>
      </c>
      <c r="AM28" s="22">
        <v>1</v>
      </c>
      <c r="AN28" s="22"/>
      <c r="AO28" s="22">
        <v>144</v>
      </c>
      <c r="AP28" s="22">
        <v>150</v>
      </c>
      <c r="AQ28" s="22">
        <v>950</v>
      </c>
      <c r="AR28" s="22">
        <v>1000</v>
      </c>
      <c r="AS28" s="22">
        <v>15</v>
      </c>
      <c r="AT28" s="22">
        <v>15</v>
      </c>
      <c r="AU28" s="22">
        <v>15</v>
      </c>
      <c r="AV28" s="22">
        <v>10</v>
      </c>
      <c r="AW28" s="22">
        <v>160</v>
      </c>
      <c r="AX28" s="22">
        <v>160</v>
      </c>
      <c r="AY28" s="22">
        <v>170</v>
      </c>
      <c r="AZ28" s="22">
        <v>180</v>
      </c>
      <c r="BA28" s="22"/>
      <c r="BB28" s="22"/>
      <c r="BC28" s="22"/>
      <c r="BD28" s="22"/>
      <c r="BE28" s="22">
        <v>0.5</v>
      </c>
      <c r="BF28" s="22">
        <v>0.5</v>
      </c>
      <c r="BG28" s="22">
        <v>0.5</v>
      </c>
      <c r="BH28" s="22">
        <v>0.5</v>
      </c>
      <c r="BI28" s="22"/>
      <c r="BJ28" s="22"/>
      <c r="BK28" s="22"/>
      <c r="BL28" s="22"/>
      <c r="BM28" s="22"/>
      <c r="BN28" s="22"/>
      <c r="BO28" s="22"/>
      <c r="BP28" s="22"/>
      <c r="BQ28" s="22">
        <v>540</v>
      </c>
      <c r="BR28" s="22">
        <v>600</v>
      </c>
      <c r="BS28" s="22">
        <v>672</v>
      </c>
      <c r="BT28" s="22">
        <v>700</v>
      </c>
      <c r="BU28" s="22">
        <v>3000</v>
      </c>
      <c r="BV28" s="22">
        <v>3000</v>
      </c>
      <c r="BW28" s="22">
        <v>3500</v>
      </c>
      <c r="BX28" s="22">
        <v>2200</v>
      </c>
      <c r="BY28" s="22">
        <v>140</v>
      </c>
      <c r="BZ28" s="22">
        <v>140</v>
      </c>
      <c r="CA28" s="22">
        <v>160</v>
      </c>
      <c r="CB28" s="22">
        <v>170</v>
      </c>
      <c r="CC28" s="22"/>
      <c r="CD28" s="22"/>
      <c r="CE28" s="22"/>
      <c r="CF28" s="22"/>
      <c r="CG28" s="22">
        <v>100</v>
      </c>
      <c r="CH28" s="22">
        <v>100</v>
      </c>
      <c r="CI28" s="22">
        <v>120</v>
      </c>
      <c r="CJ28" s="22">
        <v>50</v>
      </c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>
        <v>2020</v>
      </c>
      <c r="CV28" s="22"/>
      <c r="CW28" s="22"/>
      <c r="CX28" s="22"/>
      <c r="CY28" s="37"/>
      <c r="CZ28" s="37"/>
      <c r="DA28" s="22"/>
      <c r="DB28" s="22"/>
      <c r="DC28" s="22"/>
      <c r="DD28" s="22"/>
      <c r="DE28" s="22">
        <v>2016</v>
      </c>
      <c r="DF28" s="22"/>
      <c r="DH28" s="32">
        <f t="shared" si="0"/>
        <v>0</v>
      </c>
      <c r="DI28" s="32">
        <f t="shared" si="1"/>
        <v>0</v>
      </c>
      <c r="DJ28" s="32">
        <f t="shared" si="2"/>
        <v>0</v>
      </c>
      <c r="DK28" s="32">
        <f t="shared" si="3"/>
        <v>0</v>
      </c>
      <c r="DL28" s="32">
        <f t="shared" si="4"/>
        <v>0</v>
      </c>
      <c r="DM28" s="32">
        <f t="shared" si="5"/>
        <v>0</v>
      </c>
      <c r="DN28" s="32">
        <f t="shared" si="6"/>
        <v>0</v>
      </c>
    </row>
    <row r="29" spans="1:118" ht="16.5" customHeight="1">
      <c r="A29" s="22">
        <v>24</v>
      </c>
      <c r="B29" s="22"/>
      <c r="C29" s="33" t="s">
        <v>323</v>
      </c>
      <c r="D29" s="35">
        <v>609483588</v>
      </c>
      <c r="E29" s="36"/>
      <c r="F29" s="22">
        <v>2004</v>
      </c>
      <c r="G29" s="22">
        <v>2</v>
      </c>
      <c r="H29" s="21">
        <v>150</v>
      </c>
      <c r="I29" s="21">
        <v>370</v>
      </c>
      <c r="J29" s="22">
        <v>1</v>
      </c>
      <c r="K29" s="22">
        <v>1</v>
      </c>
      <c r="L29" s="22"/>
      <c r="M29" s="22"/>
      <c r="N29" s="22"/>
      <c r="O29" s="22"/>
      <c r="P29" s="21"/>
      <c r="Q29" s="22"/>
      <c r="R29" s="22"/>
      <c r="S29" s="57"/>
      <c r="T29" s="22"/>
      <c r="U29" s="22">
        <v>1</v>
      </c>
      <c r="V29" s="57">
        <v>24</v>
      </c>
      <c r="W29" s="22">
        <v>2004</v>
      </c>
      <c r="X29" s="22"/>
      <c r="Y29" s="22" t="s">
        <v>324</v>
      </c>
      <c r="Z29" s="21">
        <v>110</v>
      </c>
      <c r="AA29" s="22">
        <v>1</v>
      </c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1</v>
      </c>
      <c r="AM29" s="22"/>
      <c r="AN29" s="22">
        <v>1</v>
      </c>
      <c r="AO29" s="22"/>
      <c r="AP29" s="22"/>
      <c r="AQ29" s="22">
        <v>3110</v>
      </c>
      <c r="AR29" s="22">
        <v>3140</v>
      </c>
      <c r="AS29" s="22"/>
      <c r="AT29" s="22"/>
      <c r="AU29" s="22"/>
      <c r="AV29" s="22"/>
      <c r="AW29" s="22"/>
      <c r="AX29" s="22"/>
      <c r="AY29" s="22">
        <v>193</v>
      </c>
      <c r="AZ29" s="22">
        <v>153</v>
      </c>
      <c r="BA29" s="22"/>
      <c r="BB29" s="22"/>
      <c r="BC29" s="22"/>
      <c r="BD29" s="22"/>
      <c r="BE29" s="22">
        <v>10</v>
      </c>
      <c r="BF29" s="22">
        <v>10</v>
      </c>
      <c r="BG29" s="22">
        <v>10</v>
      </c>
      <c r="BH29" s="22">
        <v>10</v>
      </c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>
        <v>1700</v>
      </c>
      <c r="BT29" s="22">
        <v>1660</v>
      </c>
      <c r="BU29" s="22"/>
      <c r="BV29" s="22"/>
      <c r="BW29" s="22"/>
      <c r="BX29" s="22"/>
      <c r="BY29" s="22"/>
      <c r="BZ29" s="22"/>
      <c r="CA29" s="22">
        <v>690</v>
      </c>
      <c r="CB29" s="22">
        <v>650</v>
      </c>
      <c r="CC29" s="22"/>
      <c r="CD29" s="22"/>
      <c r="CE29" s="22"/>
      <c r="CF29" s="22"/>
      <c r="CG29" s="22">
        <v>1600</v>
      </c>
      <c r="CH29" s="22">
        <v>1600</v>
      </c>
      <c r="CI29" s="22">
        <v>1600</v>
      </c>
      <c r="CJ29" s="22">
        <v>1600</v>
      </c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37">
        <v>2016</v>
      </c>
      <c r="CZ29" s="37"/>
      <c r="DA29" s="22"/>
      <c r="DB29" s="22"/>
      <c r="DC29" s="22"/>
      <c r="DD29" s="22"/>
      <c r="DE29" s="22"/>
      <c r="DF29" s="22"/>
      <c r="DH29" s="32">
        <f t="shared" si="0"/>
        <v>0</v>
      </c>
      <c r="DI29" s="32">
        <f t="shared" si="1"/>
        <v>0</v>
      </c>
      <c r="DJ29" s="32">
        <f t="shared" si="2"/>
        <v>0</v>
      </c>
      <c r="DK29" s="32">
        <f t="shared" si="3"/>
        <v>0</v>
      </c>
      <c r="DL29" s="32">
        <f t="shared" si="4"/>
        <v>0</v>
      </c>
      <c r="DM29" s="32">
        <f t="shared" si="5"/>
        <v>0</v>
      </c>
      <c r="DN29" s="32">
        <f t="shared" si="6"/>
        <v>0</v>
      </c>
    </row>
    <row r="30" spans="1:118" ht="16.5" customHeight="1">
      <c r="A30" s="22">
        <v>25</v>
      </c>
      <c r="B30" s="22"/>
      <c r="C30" s="33" t="s">
        <v>325</v>
      </c>
      <c r="D30" s="35">
        <v>505104304</v>
      </c>
      <c r="E30" s="36"/>
      <c r="F30" s="22">
        <v>2008</v>
      </c>
      <c r="G30" s="22">
        <v>2</v>
      </c>
      <c r="H30" s="21">
        <v>100</v>
      </c>
      <c r="I30" s="21">
        <v>350</v>
      </c>
      <c r="J30" s="22">
        <v>1</v>
      </c>
      <c r="K30" s="22">
        <v>1</v>
      </c>
      <c r="L30" s="22"/>
      <c r="M30" s="22"/>
      <c r="N30" s="22"/>
      <c r="O30" s="22"/>
      <c r="P30" s="21"/>
      <c r="Q30" s="22"/>
      <c r="R30" s="22"/>
      <c r="S30" s="57"/>
      <c r="T30" s="22"/>
      <c r="U30" s="22">
        <v>1</v>
      </c>
      <c r="V30" s="57">
        <v>24</v>
      </c>
      <c r="W30" s="22">
        <v>2007</v>
      </c>
      <c r="X30" s="22"/>
      <c r="Y30" s="22"/>
      <c r="Z30" s="21">
        <v>64</v>
      </c>
      <c r="AA30" s="22"/>
      <c r="AB30" s="22">
        <v>1</v>
      </c>
      <c r="AC30" s="22"/>
      <c r="AD30" s="22"/>
      <c r="AE30" s="22"/>
      <c r="AF30" s="22"/>
      <c r="AG30" s="22"/>
      <c r="AH30" s="22">
        <v>1</v>
      </c>
      <c r="AI30" s="22"/>
      <c r="AJ30" s="22"/>
      <c r="AK30" s="22"/>
      <c r="AL30" s="22">
        <v>1</v>
      </c>
      <c r="AM30" s="22"/>
      <c r="AN30" s="22">
        <v>1</v>
      </c>
      <c r="AO30" s="22">
        <v>3986</v>
      </c>
      <c r="AP30" s="22">
        <v>4002</v>
      </c>
      <c r="AQ30" s="22">
        <v>4068</v>
      </c>
      <c r="AR30" s="22">
        <v>4050</v>
      </c>
      <c r="AS30" s="22"/>
      <c r="AT30" s="22"/>
      <c r="AU30" s="22"/>
      <c r="AV30" s="22"/>
      <c r="AW30" s="22">
        <v>1380</v>
      </c>
      <c r="AX30" s="22">
        <v>1520</v>
      </c>
      <c r="AY30" s="22">
        <v>1630</v>
      </c>
      <c r="AZ30" s="22">
        <v>1410</v>
      </c>
      <c r="BA30" s="22"/>
      <c r="BB30" s="22"/>
      <c r="BC30" s="22"/>
      <c r="BD30" s="22"/>
      <c r="BE30" s="22">
        <v>6</v>
      </c>
      <c r="BF30" s="22">
        <v>8</v>
      </c>
      <c r="BG30" s="22">
        <v>7</v>
      </c>
      <c r="BH30" s="22">
        <v>6</v>
      </c>
      <c r="BI30" s="22"/>
      <c r="BJ30" s="22"/>
      <c r="BK30" s="22"/>
      <c r="BL30" s="22"/>
      <c r="BM30" s="22"/>
      <c r="BN30" s="22"/>
      <c r="BO30" s="22"/>
      <c r="BP30" s="22"/>
      <c r="BQ30" s="22">
        <v>1913</v>
      </c>
      <c r="BR30" s="22">
        <v>1920</v>
      </c>
      <c r="BS30" s="22">
        <v>1953</v>
      </c>
      <c r="BT30" s="22">
        <v>1944</v>
      </c>
      <c r="BU30" s="22"/>
      <c r="BV30" s="22"/>
      <c r="BW30" s="22"/>
      <c r="BX30" s="22"/>
      <c r="BY30" s="22">
        <v>3792</v>
      </c>
      <c r="BZ30" s="22">
        <v>3648</v>
      </c>
      <c r="CA30" s="22">
        <v>3912</v>
      </c>
      <c r="CB30" s="22">
        <v>3384</v>
      </c>
      <c r="CC30" s="22"/>
      <c r="CD30" s="22"/>
      <c r="CE30" s="22"/>
      <c r="CF30" s="22"/>
      <c r="CG30" s="22">
        <v>900</v>
      </c>
      <c r="CH30" s="22">
        <v>1260</v>
      </c>
      <c r="CI30" s="22">
        <v>1120</v>
      </c>
      <c r="CJ30" s="22">
        <v>1030</v>
      </c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>
        <v>2018</v>
      </c>
      <c r="CV30" s="22"/>
      <c r="CW30" s="22"/>
      <c r="CX30" s="22"/>
      <c r="CY30" s="37">
        <v>2019</v>
      </c>
      <c r="CZ30" s="37"/>
      <c r="DA30" s="22"/>
      <c r="DB30" s="22"/>
      <c r="DC30" s="22"/>
      <c r="DD30" s="22">
        <v>2017</v>
      </c>
      <c r="DE30" s="22"/>
      <c r="DF30" s="22"/>
      <c r="DH30" s="32">
        <f t="shared" si="0"/>
        <v>0</v>
      </c>
      <c r="DI30" s="32">
        <f t="shared" si="1"/>
        <v>0</v>
      </c>
      <c r="DJ30" s="32">
        <f t="shared" si="2"/>
        <v>0</v>
      </c>
      <c r="DK30" s="32">
        <f t="shared" si="3"/>
        <v>0</v>
      </c>
      <c r="DL30" s="32">
        <f t="shared" si="4"/>
        <v>0</v>
      </c>
      <c r="DM30" s="32">
        <f t="shared" si="5"/>
        <v>0</v>
      </c>
      <c r="DN30" s="32">
        <f t="shared" si="6"/>
        <v>0</v>
      </c>
    </row>
    <row r="31" spans="1:118" ht="16.5" customHeight="1">
      <c r="A31" s="22">
        <v>26</v>
      </c>
      <c r="B31" s="22"/>
      <c r="C31" s="33" t="s">
        <v>326</v>
      </c>
      <c r="D31" s="35">
        <v>664494641</v>
      </c>
      <c r="E31" s="36"/>
      <c r="F31" s="22">
        <v>2006</v>
      </c>
      <c r="G31" s="22">
        <v>2</v>
      </c>
      <c r="H31" s="21">
        <v>80</v>
      </c>
      <c r="I31" s="21">
        <v>200</v>
      </c>
      <c r="J31" s="22">
        <v>1</v>
      </c>
      <c r="K31" s="22">
        <v>1</v>
      </c>
      <c r="L31" s="22"/>
      <c r="M31" s="22"/>
      <c r="N31" s="22"/>
      <c r="O31" s="22"/>
      <c r="P31" s="21"/>
      <c r="Q31" s="22"/>
      <c r="R31" s="22"/>
      <c r="S31" s="57"/>
      <c r="T31" s="22"/>
      <c r="U31" s="22">
        <v>1</v>
      </c>
      <c r="V31" s="57"/>
      <c r="W31" s="22">
        <v>2006</v>
      </c>
      <c r="X31" s="22"/>
      <c r="Y31" s="22"/>
      <c r="Z31" s="21"/>
      <c r="AA31" s="22">
        <v>1</v>
      </c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>
        <v>1</v>
      </c>
      <c r="AO31" s="22">
        <v>2000</v>
      </c>
      <c r="AP31" s="22">
        <v>2000</v>
      </c>
      <c r="AQ31" s="22">
        <v>2000</v>
      </c>
      <c r="AR31" s="22">
        <v>2000</v>
      </c>
      <c r="AS31" s="22"/>
      <c r="AT31" s="22"/>
      <c r="AU31" s="22"/>
      <c r="AV31" s="22"/>
      <c r="AW31" s="22">
        <v>200</v>
      </c>
      <c r="AX31" s="22">
        <v>200</v>
      </c>
      <c r="AY31" s="22">
        <v>200</v>
      </c>
      <c r="AZ31" s="22">
        <v>200</v>
      </c>
      <c r="BA31" s="22"/>
      <c r="BB31" s="22"/>
      <c r="BC31" s="22"/>
      <c r="BD31" s="22"/>
      <c r="BE31" s="22">
        <v>8</v>
      </c>
      <c r="BF31" s="22">
        <v>8</v>
      </c>
      <c r="BG31" s="22">
        <v>8</v>
      </c>
      <c r="BH31" s="22">
        <v>8</v>
      </c>
      <c r="BI31" s="22"/>
      <c r="BJ31" s="22"/>
      <c r="BK31" s="22"/>
      <c r="BL31" s="22"/>
      <c r="BM31" s="22"/>
      <c r="BN31" s="22"/>
      <c r="BO31" s="22"/>
      <c r="BP31" s="22"/>
      <c r="BQ31" s="22">
        <v>1300</v>
      </c>
      <c r="BR31" s="22">
        <v>1300</v>
      </c>
      <c r="BS31" s="22">
        <v>1300</v>
      </c>
      <c r="BT31" s="22">
        <v>1300</v>
      </c>
      <c r="BU31" s="22"/>
      <c r="BV31" s="22"/>
      <c r="BW31" s="22"/>
      <c r="BX31" s="22"/>
      <c r="BY31" s="22">
        <v>700</v>
      </c>
      <c r="BZ31" s="22">
        <v>700</v>
      </c>
      <c r="CA31" s="22">
        <v>700</v>
      </c>
      <c r="CB31" s="22">
        <v>700</v>
      </c>
      <c r="CC31" s="22"/>
      <c r="CD31" s="22"/>
      <c r="CE31" s="22"/>
      <c r="CF31" s="22"/>
      <c r="CG31" s="22">
        <v>600</v>
      </c>
      <c r="CH31" s="22">
        <v>600</v>
      </c>
      <c r="CI31" s="22">
        <v>600</v>
      </c>
      <c r="CJ31" s="22">
        <v>600</v>
      </c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37"/>
      <c r="CZ31" s="37"/>
      <c r="DA31" s="22"/>
      <c r="DB31" s="22"/>
      <c r="DC31" s="22"/>
      <c r="DD31" s="22"/>
      <c r="DE31" s="22"/>
      <c r="DF31" s="22"/>
      <c r="DH31" s="32">
        <f t="shared" si="0"/>
        <v>0</v>
      </c>
      <c r="DI31" s="32">
        <f t="shared" si="1"/>
        <v>0</v>
      </c>
      <c r="DJ31" s="32">
        <f t="shared" si="2"/>
        <v>0</v>
      </c>
      <c r="DK31" s="32">
        <f t="shared" si="3"/>
        <v>0</v>
      </c>
      <c r="DL31" s="32">
        <f t="shared" si="4"/>
        <v>0</v>
      </c>
      <c r="DM31" s="32">
        <f t="shared" si="5"/>
        <v>0</v>
      </c>
      <c r="DN31" s="32">
        <f t="shared" si="6"/>
        <v>0</v>
      </c>
    </row>
    <row r="32" spans="1:118" ht="16.5" customHeight="1">
      <c r="A32" s="22">
        <v>27</v>
      </c>
      <c r="B32" s="22" t="s">
        <v>348</v>
      </c>
      <c r="C32" s="39" t="s">
        <v>349</v>
      </c>
      <c r="D32" s="35"/>
      <c r="E32" s="36"/>
      <c r="F32" s="22">
        <v>1992</v>
      </c>
      <c r="G32" s="22">
        <v>4</v>
      </c>
      <c r="H32" s="21">
        <v>200</v>
      </c>
      <c r="I32" s="21">
        <v>300</v>
      </c>
      <c r="J32" s="22">
        <v>1</v>
      </c>
      <c r="K32" s="22"/>
      <c r="L32" s="22"/>
      <c r="M32" s="22"/>
      <c r="N32" s="22"/>
      <c r="O32" s="22"/>
      <c r="P32" s="21"/>
      <c r="Q32" s="22"/>
      <c r="R32" s="22"/>
      <c r="S32" s="57"/>
      <c r="T32" s="22"/>
      <c r="U32" s="22">
        <v>1</v>
      </c>
      <c r="V32" s="57">
        <v>25</v>
      </c>
      <c r="W32" s="22">
        <v>1992</v>
      </c>
      <c r="X32" s="22"/>
      <c r="Y32" s="22"/>
      <c r="Z32" s="21">
        <v>130</v>
      </c>
      <c r="AA32" s="22">
        <v>1</v>
      </c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>
        <v>2760</v>
      </c>
      <c r="AP32" s="22">
        <v>3600</v>
      </c>
      <c r="AQ32" s="22">
        <v>2400</v>
      </c>
      <c r="AR32" s="22">
        <v>2680</v>
      </c>
      <c r="AS32" s="22"/>
      <c r="AT32" s="22"/>
      <c r="AU32" s="22"/>
      <c r="AV32" s="22"/>
      <c r="AW32" s="22">
        <v>3105</v>
      </c>
      <c r="AX32" s="22">
        <v>7410</v>
      </c>
      <c r="AY32" s="22">
        <v>2530</v>
      </c>
      <c r="AZ32" s="22">
        <v>3720</v>
      </c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>
        <v>4000</v>
      </c>
      <c r="BR32" s="22">
        <v>5360</v>
      </c>
      <c r="BS32" s="22">
        <v>3600</v>
      </c>
      <c r="BT32" s="22">
        <v>3900</v>
      </c>
      <c r="BU32" s="22"/>
      <c r="BV32" s="22"/>
      <c r="BW32" s="22"/>
      <c r="BX32" s="22"/>
      <c r="BY32" s="22">
        <v>7680</v>
      </c>
      <c r="BZ32" s="22">
        <v>11600</v>
      </c>
      <c r="CA32" s="22">
        <v>6200</v>
      </c>
      <c r="CB32" s="22">
        <v>9100</v>
      </c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37"/>
      <c r="CZ32" s="37"/>
      <c r="DA32" s="22"/>
      <c r="DB32" s="22"/>
      <c r="DC32" s="22"/>
      <c r="DD32" s="22"/>
      <c r="DE32" s="22"/>
      <c r="DF32" s="22"/>
      <c r="DH32" s="32">
        <f t="shared" si="0"/>
        <v>0</v>
      </c>
      <c r="DI32" s="32">
        <f t="shared" si="1"/>
        <v>0</v>
      </c>
      <c r="DJ32" s="32">
        <f t="shared" si="2"/>
        <v>0</v>
      </c>
      <c r="DK32" s="32">
        <f t="shared" si="3"/>
        <v>0</v>
      </c>
      <c r="DL32" s="32">
        <f t="shared" si="4"/>
        <v>0</v>
      </c>
      <c r="DM32" s="32">
        <f t="shared" si="5"/>
        <v>0</v>
      </c>
      <c r="DN32" s="32">
        <f t="shared" si="6"/>
        <v>0</v>
      </c>
    </row>
    <row r="33" spans="1:118" ht="16.5" customHeight="1">
      <c r="A33" s="22">
        <v>28</v>
      </c>
      <c r="B33" s="22" t="s">
        <v>357</v>
      </c>
      <c r="C33" s="42" t="s">
        <v>358</v>
      </c>
      <c r="D33" s="35"/>
      <c r="E33" s="36"/>
      <c r="F33" s="22">
        <v>2006</v>
      </c>
      <c r="G33" s="22">
        <v>1</v>
      </c>
      <c r="H33" s="21">
        <v>234</v>
      </c>
      <c r="I33" s="21">
        <v>702</v>
      </c>
      <c r="J33" s="22">
        <v>1</v>
      </c>
      <c r="K33" s="22"/>
      <c r="L33" s="22"/>
      <c r="M33" s="22"/>
      <c r="N33" s="22"/>
      <c r="O33" s="22"/>
      <c r="P33" s="21"/>
      <c r="Q33" s="22"/>
      <c r="R33" s="22"/>
      <c r="S33" s="57"/>
      <c r="T33" s="22"/>
      <c r="U33" s="22">
        <v>1</v>
      </c>
      <c r="V33" s="57">
        <v>24</v>
      </c>
      <c r="W33" s="22">
        <v>2003</v>
      </c>
      <c r="X33" s="22"/>
      <c r="Y33" s="22"/>
      <c r="Z33" s="21">
        <v>201</v>
      </c>
      <c r="AA33" s="22">
        <v>1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>
        <v>2600</v>
      </c>
      <c r="AP33" s="22">
        <v>2806</v>
      </c>
      <c r="AQ33" s="22">
        <v>2798</v>
      </c>
      <c r="AR33" s="22">
        <v>2320</v>
      </c>
      <c r="AS33" s="22"/>
      <c r="AT33" s="22"/>
      <c r="AU33" s="22"/>
      <c r="AV33" s="22"/>
      <c r="AW33" s="22">
        <v>1900</v>
      </c>
      <c r="AX33" s="22">
        <v>2700</v>
      </c>
      <c r="AY33" s="22">
        <v>2650</v>
      </c>
      <c r="AZ33" s="22">
        <v>2200</v>
      </c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>
        <v>2830</v>
      </c>
      <c r="BR33" s="22">
        <v>3900</v>
      </c>
      <c r="BS33" s="22">
        <v>3850</v>
      </c>
      <c r="BT33" s="22">
        <v>3030</v>
      </c>
      <c r="BU33" s="22"/>
      <c r="BV33" s="22"/>
      <c r="BW33" s="22"/>
      <c r="BX33" s="22"/>
      <c r="BY33" s="22">
        <v>4600</v>
      </c>
      <c r="BZ33" s="22">
        <v>6443</v>
      </c>
      <c r="CA33" s="22">
        <v>6180</v>
      </c>
      <c r="CB33" s="22">
        <v>5350</v>
      </c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37"/>
      <c r="CZ33" s="37"/>
      <c r="DA33" s="22"/>
      <c r="DB33" s="22"/>
      <c r="DC33" s="22"/>
      <c r="DD33" s="22"/>
      <c r="DE33" s="22"/>
      <c r="DF33" s="22"/>
      <c r="DH33" s="32">
        <f t="shared" si="0"/>
        <v>0</v>
      </c>
      <c r="DI33" s="32">
        <f t="shared" si="1"/>
        <v>0</v>
      </c>
      <c r="DJ33" s="32">
        <f t="shared" si="2"/>
        <v>0</v>
      </c>
      <c r="DK33" s="32">
        <f t="shared" si="3"/>
        <v>0</v>
      </c>
      <c r="DL33" s="32">
        <f t="shared" si="4"/>
        <v>0</v>
      </c>
      <c r="DM33" s="32">
        <f t="shared" si="5"/>
        <v>0</v>
      </c>
      <c r="DN33" s="32">
        <f t="shared" si="6"/>
        <v>0</v>
      </c>
    </row>
    <row r="34" spans="1:118" ht="16.5" customHeight="1">
      <c r="A34" s="22">
        <v>29</v>
      </c>
      <c r="B34" s="22" t="s">
        <v>357</v>
      </c>
      <c r="C34" s="33" t="s">
        <v>363</v>
      </c>
      <c r="D34" s="35">
        <v>338573515</v>
      </c>
      <c r="E34" s="36"/>
      <c r="F34" s="22">
        <v>1911</v>
      </c>
      <c r="G34" s="22">
        <v>3</v>
      </c>
      <c r="H34" s="21">
        <v>200</v>
      </c>
      <c r="I34" s="21">
        <v>600</v>
      </c>
      <c r="J34" s="22">
        <v>1</v>
      </c>
      <c r="K34" s="22"/>
      <c r="L34" s="22"/>
      <c r="M34" s="22"/>
      <c r="N34" s="22"/>
      <c r="O34" s="22">
        <v>1</v>
      </c>
      <c r="P34" s="21">
        <v>39.4</v>
      </c>
      <c r="Q34" s="22">
        <v>2006</v>
      </c>
      <c r="R34" s="22"/>
      <c r="S34" s="57"/>
      <c r="T34" s="22"/>
      <c r="U34" s="22">
        <v>1</v>
      </c>
      <c r="V34" s="57">
        <v>32</v>
      </c>
      <c r="W34" s="22">
        <v>2013</v>
      </c>
      <c r="X34" s="22"/>
      <c r="Y34" s="22"/>
      <c r="Z34" s="21">
        <v>86</v>
      </c>
      <c r="AA34" s="22"/>
      <c r="AB34" s="22"/>
      <c r="AC34" s="22">
        <v>1</v>
      </c>
      <c r="AD34" s="22"/>
      <c r="AE34" s="22"/>
      <c r="AF34" s="22"/>
      <c r="AG34" s="22">
        <v>1</v>
      </c>
      <c r="AH34" s="22"/>
      <c r="AI34" s="22"/>
      <c r="AJ34" s="22"/>
      <c r="AK34" s="22"/>
      <c r="AL34" s="22">
        <v>1</v>
      </c>
      <c r="AM34" s="22"/>
      <c r="AN34" s="22"/>
      <c r="AO34" s="22">
        <v>434</v>
      </c>
      <c r="AP34" s="22">
        <v>1345</v>
      </c>
      <c r="AQ34" s="22">
        <v>948</v>
      </c>
      <c r="AR34" s="22">
        <v>7567</v>
      </c>
      <c r="AS34" s="22">
        <v>8</v>
      </c>
      <c r="AT34" s="22">
        <v>4</v>
      </c>
      <c r="AU34" s="22">
        <v>8</v>
      </c>
      <c r="AV34" s="22">
        <v>2</v>
      </c>
      <c r="AW34" s="22">
        <v>287</v>
      </c>
      <c r="AX34" s="22">
        <v>222</v>
      </c>
      <c r="AY34" s="22">
        <v>74</v>
      </c>
      <c r="AZ34" s="22">
        <v>870</v>
      </c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>
        <v>276</v>
      </c>
      <c r="BR34" s="22">
        <v>869</v>
      </c>
      <c r="BS34" s="22">
        <v>5515</v>
      </c>
      <c r="BT34" s="22">
        <v>3587</v>
      </c>
      <c r="BU34" s="22">
        <v>5717</v>
      </c>
      <c r="BV34" s="22">
        <v>2996</v>
      </c>
      <c r="BW34" s="22">
        <v>5819</v>
      </c>
      <c r="BX34" s="22">
        <v>1500</v>
      </c>
      <c r="BY34" s="22">
        <v>781</v>
      </c>
      <c r="BZ34" s="22">
        <v>509</v>
      </c>
      <c r="CA34" s="22">
        <v>280</v>
      </c>
      <c r="CB34" s="22">
        <v>2169</v>
      </c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37"/>
      <c r="CZ34" s="37"/>
      <c r="DA34" s="22"/>
      <c r="DB34" s="22"/>
      <c r="DC34" s="22"/>
      <c r="DD34" s="22">
        <v>2015</v>
      </c>
      <c r="DE34" s="22"/>
      <c r="DF34" s="22"/>
      <c r="DH34" s="32">
        <f t="shared" si="0"/>
        <v>0</v>
      </c>
      <c r="DI34" s="32">
        <f t="shared" si="1"/>
        <v>0</v>
      </c>
      <c r="DJ34" s="32">
        <f t="shared" si="2"/>
        <v>0</v>
      </c>
      <c r="DK34" s="32">
        <f t="shared" si="3"/>
        <v>0</v>
      </c>
      <c r="DL34" s="32">
        <f t="shared" si="4"/>
        <v>0</v>
      </c>
      <c r="DM34" s="32">
        <f t="shared" si="5"/>
        <v>0</v>
      </c>
      <c r="DN34" s="32">
        <f t="shared" si="6"/>
        <v>0</v>
      </c>
    </row>
    <row r="35" spans="1:118" ht="16.5" customHeight="1">
      <c r="A35" s="22">
        <v>30</v>
      </c>
      <c r="B35" s="22"/>
      <c r="C35" s="33" t="s">
        <v>364</v>
      </c>
      <c r="D35" s="35">
        <v>660193463</v>
      </c>
      <c r="E35" s="36"/>
      <c r="F35" s="22">
        <v>1954</v>
      </c>
      <c r="G35" s="22">
        <v>2</v>
      </c>
      <c r="H35" s="21">
        <v>83.5</v>
      </c>
      <c r="I35" s="21">
        <f>83.5*2.5</f>
        <v>208.75</v>
      </c>
      <c r="J35" s="22">
        <v>1</v>
      </c>
      <c r="K35" s="22"/>
      <c r="L35" s="22"/>
      <c r="M35" s="22"/>
      <c r="N35" s="22"/>
      <c r="O35" s="22"/>
      <c r="P35" s="21"/>
      <c r="Q35" s="22"/>
      <c r="R35" s="22">
        <v>1</v>
      </c>
      <c r="S35" s="57">
        <v>3</v>
      </c>
      <c r="T35" s="22">
        <v>2012</v>
      </c>
      <c r="U35" s="22"/>
      <c r="V35" s="57"/>
      <c r="W35" s="22"/>
      <c r="X35" s="22"/>
      <c r="Y35" s="22"/>
      <c r="Z35" s="21">
        <v>76</v>
      </c>
      <c r="AA35" s="22">
        <v>1</v>
      </c>
      <c r="AB35" s="22">
        <v>1</v>
      </c>
      <c r="AC35" s="22"/>
      <c r="AD35" s="22"/>
      <c r="AE35" s="22"/>
      <c r="AF35" s="22"/>
      <c r="AG35" s="22"/>
      <c r="AH35" s="22">
        <v>1</v>
      </c>
      <c r="AI35" s="22">
        <v>1</v>
      </c>
      <c r="AJ35" s="22"/>
      <c r="AK35" s="22"/>
      <c r="AL35" s="22">
        <v>1</v>
      </c>
      <c r="AM35" s="22"/>
      <c r="AN35" s="22"/>
      <c r="AO35" s="22"/>
      <c r="AP35" s="22">
        <v>1790</v>
      </c>
      <c r="AQ35" s="22">
        <v>2030</v>
      </c>
      <c r="AR35" s="22">
        <v>1950</v>
      </c>
      <c r="AS35" s="22">
        <v>8</v>
      </c>
      <c r="AT35" s="22">
        <v>8</v>
      </c>
      <c r="AU35" s="22">
        <v>8</v>
      </c>
      <c r="AV35" s="22">
        <v>8</v>
      </c>
      <c r="AW35" s="22"/>
      <c r="AX35" s="22">
        <v>244</v>
      </c>
      <c r="AY35" s="22">
        <v>260</v>
      </c>
      <c r="AZ35" s="22">
        <v>198</v>
      </c>
      <c r="BA35" s="22"/>
      <c r="BB35" s="22"/>
      <c r="BC35" s="22"/>
      <c r="BD35" s="22"/>
      <c r="BE35" s="22">
        <v>1</v>
      </c>
      <c r="BF35" s="22">
        <v>1</v>
      </c>
      <c r="BG35" s="22">
        <v>1</v>
      </c>
      <c r="BH35" s="22">
        <v>0.5</v>
      </c>
      <c r="BI35" s="22"/>
      <c r="BJ35" s="22"/>
      <c r="BK35" s="22"/>
      <c r="BL35" s="22"/>
      <c r="BM35" s="22"/>
      <c r="BN35" s="22"/>
      <c r="BO35" s="22"/>
      <c r="BP35" s="22"/>
      <c r="BQ35" s="22"/>
      <c r="BR35" s="22">
        <v>1290</v>
      </c>
      <c r="BS35" s="22">
        <v>1200</v>
      </c>
      <c r="BT35" s="22">
        <v>900</v>
      </c>
      <c r="BU35" s="22">
        <v>2000</v>
      </c>
      <c r="BV35" s="22">
        <v>2000</v>
      </c>
      <c r="BW35" s="22">
        <v>2300</v>
      </c>
      <c r="BX35" s="22">
        <v>2500</v>
      </c>
      <c r="BY35" s="22"/>
      <c r="BZ35" s="22">
        <v>640</v>
      </c>
      <c r="CA35" s="22">
        <v>736</v>
      </c>
      <c r="CB35" s="22">
        <v>546</v>
      </c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37"/>
      <c r="CZ35" s="37"/>
      <c r="DA35" s="22"/>
      <c r="DB35" s="22"/>
      <c r="DC35" s="22"/>
      <c r="DD35" s="22"/>
      <c r="DE35" s="22"/>
      <c r="DF35" s="22"/>
      <c r="DH35" s="32">
        <f t="shared" si="0"/>
        <v>0</v>
      </c>
      <c r="DI35" s="32">
        <f t="shared" si="1"/>
        <v>0</v>
      </c>
      <c r="DJ35" s="32">
        <f t="shared" si="2"/>
        <v>0</v>
      </c>
      <c r="DK35" s="32">
        <f t="shared" si="3"/>
        <v>0</v>
      </c>
      <c r="DL35" s="32">
        <f t="shared" si="4"/>
        <v>0</v>
      </c>
      <c r="DM35" s="32">
        <f t="shared" si="5"/>
        <v>0</v>
      </c>
      <c r="DN35" s="32">
        <f t="shared" si="6"/>
        <v>0</v>
      </c>
    </row>
    <row r="36" spans="1:118" ht="16.5" customHeight="1">
      <c r="A36" s="22">
        <v>31</v>
      </c>
      <c r="B36" s="22"/>
      <c r="C36" s="33" t="s">
        <v>365</v>
      </c>
      <c r="D36" s="35">
        <v>506146012</v>
      </c>
      <c r="E36" s="36"/>
      <c r="F36" s="22">
        <v>1926</v>
      </c>
      <c r="G36" s="22">
        <v>6</v>
      </c>
      <c r="H36" s="21">
        <v>70</v>
      </c>
      <c r="I36" s="21">
        <v>120</v>
      </c>
      <c r="J36" s="22">
        <v>1</v>
      </c>
      <c r="K36" s="22"/>
      <c r="L36" s="22"/>
      <c r="M36" s="22"/>
      <c r="N36" s="22"/>
      <c r="O36" s="22">
        <v>1</v>
      </c>
      <c r="P36" s="21">
        <v>22</v>
      </c>
      <c r="Q36" s="22">
        <v>1998</v>
      </c>
      <c r="R36" s="22"/>
      <c r="S36" s="57"/>
      <c r="T36" s="22"/>
      <c r="U36" s="22"/>
      <c r="V36" s="57"/>
      <c r="W36" s="22"/>
      <c r="X36" s="22"/>
      <c r="Y36" s="22"/>
      <c r="Z36" s="21">
        <v>180</v>
      </c>
      <c r="AA36" s="22">
        <v>1</v>
      </c>
      <c r="AB36" s="22"/>
      <c r="AC36" s="22"/>
      <c r="AD36" s="22"/>
      <c r="AE36" s="22"/>
      <c r="AF36" s="22"/>
      <c r="AG36" s="22"/>
      <c r="AH36" s="22"/>
      <c r="AI36" s="22">
        <v>1</v>
      </c>
      <c r="AJ36" s="22"/>
      <c r="AK36" s="22"/>
      <c r="AL36" s="22">
        <v>1</v>
      </c>
      <c r="AM36" s="22"/>
      <c r="AN36" s="22"/>
      <c r="AO36" s="22">
        <v>1400</v>
      </c>
      <c r="AP36" s="22">
        <v>1380</v>
      </c>
      <c r="AQ36" s="22">
        <v>1400</v>
      </c>
      <c r="AR36" s="22">
        <v>1410</v>
      </c>
      <c r="AS36" s="22">
        <v>10</v>
      </c>
      <c r="AT36" s="22">
        <v>10</v>
      </c>
      <c r="AU36" s="22">
        <v>10</v>
      </c>
      <c r="AV36" s="22">
        <v>9</v>
      </c>
      <c r="AW36" s="22"/>
      <c r="AX36" s="22"/>
      <c r="AY36" s="22"/>
      <c r="AZ36" s="22"/>
      <c r="BA36" s="22"/>
      <c r="BB36" s="22"/>
      <c r="BC36" s="22"/>
      <c r="BD36" s="22"/>
      <c r="BE36" s="22">
        <v>8</v>
      </c>
      <c r="BF36" s="22">
        <v>7</v>
      </c>
      <c r="BG36" s="22">
        <v>9</v>
      </c>
      <c r="BH36" s="22">
        <v>7</v>
      </c>
      <c r="BI36" s="22"/>
      <c r="BJ36" s="22"/>
      <c r="BK36" s="22"/>
      <c r="BL36" s="22"/>
      <c r="BM36" s="22"/>
      <c r="BN36" s="22"/>
      <c r="BO36" s="22"/>
      <c r="BP36" s="22"/>
      <c r="BQ36" s="22">
        <v>2100</v>
      </c>
      <c r="BR36" s="22">
        <v>2200</v>
      </c>
      <c r="BS36" s="22">
        <v>2250</v>
      </c>
      <c r="BT36" s="22">
        <v>2700</v>
      </c>
      <c r="BU36" s="22">
        <v>3000</v>
      </c>
      <c r="BV36" s="22">
        <v>3300</v>
      </c>
      <c r="BW36" s="22">
        <v>3380</v>
      </c>
      <c r="BX36" s="22">
        <v>4000</v>
      </c>
      <c r="BY36" s="22"/>
      <c r="BZ36" s="22"/>
      <c r="CA36" s="22"/>
      <c r="CB36" s="22"/>
      <c r="CC36" s="22">
        <v>300</v>
      </c>
      <c r="CD36" s="22">
        <v>320</v>
      </c>
      <c r="CE36" s="22">
        <v>360</v>
      </c>
      <c r="CF36" s="22">
        <v>340</v>
      </c>
      <c r="CG36" s="22">
        <v>1200</v>
      </c>
      <c r="CH36" s="22">
        <v>1050</v>
      </c>
      <c r="CI36" s="22">
        <v>1360</v>
      </c>
      <c r="CJ36" s="22">
        <v>1100</v>
      </c>
      <c r="CK36" s="22"/>
      <c r="CL36" s="22"/>
      <c r="CM36" s="22"/>
      <c r="CN36" s="22"/>
      <c r="CO36" s="22"/>
      <c r="CP36" s="22"/>
      <c r="CQ36" s="22"/>
      <c r="CR36" s="22"/>
      <c r="CS36" s="22"/>
      <c r="CT36" s="22">
        <v>2020</v>
      </c>
      <c r="CU36" s="22"/>
      <c r="CV36" s="22"/>
      <c r="CW36" s="22"/>
      <c r="CX36" s="22"/>
      <c r="CY36" s="37"/>
      <c r="CZ36" s="37"/>
      <c r="DA36" s="22"/>
      <c r="DB36" s="22"/>
      <c r="DC36" s="22">
        <v>2020</v>
      </c>
      <c r="DD36" s="22"/>
      <c r="DE36" s="22"/>
      <c r="DF36" s="22"/>
      <c r="DH36" s="32">
        <f t="shared" si="0"/>
        <v>0</v>
      </c>
      <c r="DI36" s="32">
        <f t="shared" si="1"/>
        <v>0</v>
      </c>
      <c r="DJ36" s="32">
        <f t="shared" si="2"/>
        <v>0</v>
      </c>
      <c r="DK36" s="32">
        <f t="shared" si="3"/>
        <v>0</v>
      </c>
      <c r="DL36" s="32">
        <f t="shared" si="4"/>
        <v>0</v>
      </c>
      <c r="DM36" s="32">
        <f t="shared" si="5"/>
        <v>0</v>
      </c>
      <c r="DN36" s="32">
        <f t="shared" si="6"/>
        <v>0</v>
      </c>
    </row>
    <row r="37" spans="1:118" ht="16.5" customHeight="1">
      <c r="A37" s="22"/>
      <c r="B37" s="22"/>
      <c r="C37" s="33"/>
      <c r="D37" s="35"/>
      <c r="E37" s="36"/>
      <c r="F37" s="22"/>
      <c r="G37" s="22"/>
      <c r="H37" s="21"/>
      <c r="I37" s="21"/>
      <c r="J37" s="22"/>
      <c r="K37" s="22"/>
      <c r="L37" s="22"/>
      <c r="M37" s="22"/>
      <c r="N37" s="22"/>
      <c r="O37" s="22"/>
      <c r="P37" s="21"/>
      <c r="Q37" s="22"/>
      <c r="R37" s="22"/>
      <c r="S37" s="57"/>
      <c r="T37" s="22"/>
      <c r="U37" s="22"/>
      <c r="V37" s="57"/>
      <c r="W37" s="22"/>
      <c r="X37" s="22"/>
      <c r="Y37" s="22"/>
      <c r="Z37" s="21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37"/>
      <c r="CZ37" s="37"/>
      <c r="DA37" s="22"/>
      <c r="DB37" s="22"/>
      <c r="DC37" s="22"/>
      <c r="DD37" s="22"/>
      <c r="DE37" s="22"/>
      <c r="DF37" s="22"/>
      <c r="DH37" s="32">
        <f t="shared" si="0"/>
        <v>0</v>
      </c>
      <c r="DI37" s="32">
        <f t="shared" si="1"/>
        <v>0</v>
      </c>
      <c r="DJ37" s="32">
        <f t="shared" si="2"/>
        <v>0</v>
      </c>
      <c r="DK37" s="32">
        <f t="shared" si="3"/>
        <v>0</v>
      </c>
      <c r="DL37" s="32">
        <f t="shared" si="4"/>
        <v>0</v>
      </c>
      <c r="DM37" s="32">
        <f t="shared" si="5"/>
        <v>0</v>
      </c>
      <c r="DN37" s="32">
        <f t="shared" si="6"/>
        <v>0</v>
      </c>
    </row>
    <row r="38" spans="1:118" ht="16.5" customHeight="1">
      <c r="A38" s="22"/>
      <c r="B38" s="22"/>
      <c r="C38" s="33"/>
      <c r="D38" s="35"/>
      <c r="E38" s="36"/>
      <c r="F38" s="22"/>
      <c r="G38" s="22"/>
      <c r="H38" s="21"/>
      <c r="I38" s="21"/>
      <c r="J38" s="22"/>
      <c r="K38" s="22"/>
      <c r="L38" s="22"/>
      <c r="M38" s="22"/>
      <c r="N38" s="22"/>
      <c r="O38" s="22"/>
      <c r="P38" s="21"/>
      <c r="Q38" s="22"/>
      <c r="R38" s="22"/>
      <c r="S38" s="57"/>
      <c r="T38" s="22"/>
      <c r="U38" s="22"/>
      <c r="V38" s="57"/>
      <c r="W38" s="22"/>
      <c r="X38" s="22"/>
      <c r="Y38" s="22"/>
      <c r="Z38" s="21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37"/>
      <c r="CZ38" s="37"/>
      <c r="DA38" s="22"/>
      <c r="DB38" s="22"/>
      <c r="DC38" s="22"/>
      <c r="DD38" s="22"/>
      <c r="DE38" s="22"/>
      <c r="DF38" s="22"/>
      <c r="DH38" s="32">
        <f aca="true" t="shared" si="7" ref="DH38:DH69">IF(AND(O38=1,AA38=0,CU38=1,CZ38=0),1,0)</f>
        <v>0</v>
      </c>
      <c r="DI38" s="32">
        <f aca="true" t="shared" si="8" ref="DI38:DI69">IF(AND(O38=1,AA38=1,CU38=1,CZ38=0),1,0)</f>
        <v>0</v>
      </c>
      <c r="DJ38" s="32">
        <f aca="true" t="shared" si="9" ref="DJ38:DJ69">IF(AND(O38=1,AA38=1,CU38=1,CZ38=1),1,0)</f>
        <v>0</v>
      </c>
      <c r="DK38" s="32">
        <f aca="true" t="shared" si="10" ref="DK38:DK69">IF(AND(O38=1,CV38=1,CZ38=0),1,0)</f>
        <v>0</v>
      </c>
      <c r="DL38" s="32">
        <f aca="true" t="shared" si="11" ref="DL38:DL69">IF(AND(O38=1,CV38=1,CZ38=1),1,0)</f>
        <v>0</v>
      </c>
      <c r="DM38" s="32">
        <f aca="true" t="shared" si="12" ref="DM38:DM69">IF(AND(R38=1,CV38=0,CZ38=1),1,0)</f>
        <v>0</v>
      </c>
      <c r="DN38" s="32">
        <f aca="true" t="shared" si="13" ref="DN38:DN69">IF(AND(U38=1,CV38=0,CZ38=1),1,0)</f>
        <v>0</v>
      </c>
    </row>
    <row r="39" spans="1:118" ht="16.5" customHeight="1">
      <c r="A39" s="22"/>
      <c r="B39" s="22"/>
      <c r="C39" s="33"/>
      <c r="D39" s="35"/>
      <c r="E39" s="36"/>
      <c r="F39" s="22"/>
      <c r="G39" s="22"/>
      <c r="H39" s="21"/>
      <c r="I39" s="21"/>
      <c r="J39" s="22"/>
      <c r="K39" s="22"/>
      <c r="L39" s="22"/>
      <c r="M39" s="22"/>
      <c r="N39" s="22"/>
      <c r="O39" s="22"/>
      <c r="P39" s="21"/>
      <c r="Q39" s="22"/>
      <c r="R39" s="22"/>
      <c r="S39" s="57"/>
      <c r="T39" s="22"/>
      <c r="U39" s="22"/>
      <c r="V39" s="57"/>
      <c r="W39" s="22"/>
      <c r="X39" s="22"/>
      <c r="Y39" s="22"/>
      <c r="Z39" s="21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37"/>
      <c r="CZ39" s="37"/>
      <c r="DA39" s="22"/>
      <c r="DB39" s="22"/>
      <c r="DC39" s="22"/>
      <c r="DD39" s="22"/>
      <c r="DE39" s="22"/>
      <c r="DF39" s="22"/>
      <c r="DH39" s="32">
        <f t="shared" si="7"/>
        <v>0</v>
      </c>
      <c r="DI39" s="32">
        <f t="shared" si="8"/>
        <v>0</v>
      </c>
      <c r="DJ39" s="32">
        <f t="shared" si="9"/>
        <v>0</v>
      </c>
      <c r="DK39" s="32">
        <f t="shared" si="10"/>
        <v>0</v>
      </c>
      <c r="DL39" s="32">
        <f t="shared" si="11"/>
        <v>0</v>
      </c>
      <c r="DM39" s="32">
        <f t="shared" si="12"/>
        <v>0</v>
      </c>
      <c r="DN39" s="32">
        <f t="shared" si="13"/>
        <v>0</v>
      </c>
    </row>
    <row r="40" spans="1:118" ht="16.5" customHeight="1">
      <c r="A40" s="22"/>
      <c r="B40" s="22"/>
      <c r="C40" s="33"/>
      <c r="D40" s="35"/>
      <c r="E40" s="36"/>
      <c r="F40" s="22"/>
      <c r="G40" s="22"/>
      <c r="H40" s="21"/>
      <c r="I40" s="21"/>
      <c r="J40" s="22"/>
      <c r="K40" s="22"/>
      <c r="L40" s="22"/>
      <c r="M40" s="22"/>
      <c r="N40" s="22"/>
      <c r="O40" s="22"/>
      <c r="P40" s="21"/>
      <c r="Q40" s="22"/>
      <c r="R40" s="22"/>
      <c r="S40" s="57"/>
      <c r="T40" s="22"/>
      <c r="U40" s="22"/>
      <c r="V40" s="57"/>
      <c r="W40" s="22"/>
      <c r="X40" s="22"/>
      <c r="Y40" s="22"/>
      <c r="Z40" s="21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37"/>
      <c r="CZ40" s="37"/>
      <c r="DA40" s="22"/>
      <c r="DB40" s="22"/>
      <c r="DC40" s="22"/>
      <c r="DD40" s="22"/>
      <c r="DE40" s="22"/>
      <c r="DF40" s="22"/>
      <c r="DH40" s="32">
        <f t="shared" si="7"/>
        <v>0</v>
      </c>
      <c r="DI40" s="32">
        <f t="shared" si="8"/>
        <v>0</v>
      </c>
      <c r="DJ40" s="32">
        <f t="shared" si="9"/>
        <v>0</v>
      </c>
      <c r="DK40" s="32">
        <f t="shared" si="10"/>
        <v>0</v>
      </c>
      <c r="DL40" s="32">
        <f t="shared" si="11"/>
        <v>0</v>
      </c>
      <c r="DM40" s="32">
        <f t="shared" si="12"/>
        <v>0</v>
      </c>
      <c r="DN40" s="32">
        <f t="shared" si="13"/>
        <v>0</v>
      </c>
    </row>
    <row r="41" spans="1:118" ht="16.5" customHeight="1">
      <c r="A41" s="22"/>
      <c r="B41" s="22"/>
      <c r="C41" s="33"/>
      <c r="D41" s="35"/>
      <c r="E41" s="36"/>
      <c r="F41" s="22"/>
      <c r="G41" s="22"/>
      <c r="H41" s="21"/>
      <c r="I41" s="21"/>
      <c r="J41" s="22"/>
      <c r="K41" s="22"/>
      <c r="L41" s="22"/>
      <c r="M41" s="22"/>
      <c r="N41" s="22"/>
      <c r="O41" s="22"/>
      <c r="P41" s="21"/>
      <c r="Q41" s="22"/>
      <c r="R41" s="22"/>
      <c r="S41" s="57"/>
      <c r="T41" s="22"/>
      <c r="U41" s="22"/>
      <c r="V41" s="57"/>
      <c r="W41" s="22"/>
      <c r="X41" s="22"/>
      <c r="Y41" s="22"/>
      <c r="Z41" s="21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37"/>
      <c r="CZ41" s="37"/>
      <c r="DA41" s="22"/>
      <c r="DB41" s="22"/>
      <c r="DC41" s="22"/>
      <c r="DD41" s="22"/>
      <c r="DE41" s="22"/>
      <c r="DF41" s="22"/>
      <c r="DH41" s="32">
        <f t="shared" si="7"/>
        <v>0</v>
      </c>
      <c r="DI41" s="32">
        <f t="shared" si="8"/>
        <v>0</v>
      </c>
      <c r="DJ41" s="32">
        <f t="shared" si="9"/>
        <v>0</v>
      </c>
      <c r="DK41" s="32">
        <f t="shared" si="10"/>
        <v>0</v>
      </c>
      <c r="DL41" s="32">
        <f t="shared" si="11"/>
        <v>0</v>
      </c>
      <c r="DM41" s="32">
        <f t="shared" si="12"/>
        <v>0</v>
      </c>
      <c r="DN41" s="32">
        <f t="shared" si="13"/>
        <v>0</v>
      </c>
    </row>
    <row r="42" spans="1:118" ht="16.5" customHeight="1">
      <c r="A42" s="22"/>
      <c r="B42" s="22"/>
      <c r="C42" s="33"/>
      <c r="D42" s="35"/>
      <c r="E42" s="36"/>
      <c r="F42" s="22"/>
      <c r="G42" s="22"/>
      <c r="H42" s="21"/>
      <c r="I42" s="21"/>
      <c r="J42" s="22"/>
      <c r="K42" s="22"/>
      <c r="L42" s="22"/>
      <c r="M42" s="22"/>
      <c r="N42" s="22"/>
      <c r="O42" s="22"/>
      <c r="P42" s="21"/>
      <c r="Q42" s="22"/>
      <c r="R42" s="22"/>
      <c r="S42" s="57"/>
      <c r="T42" s="22"/>
      <c r="U42" s="22"/>
      <c r="V42" s="57"/>
      <c r="W42" s="22"/>
      <c r="X42" s="22"/>
      <c r="Y42" s="22"/>
      <c r="Z42" s="21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37"/>
      <c r="CZ42" s="37"/>
      <c r="DA42" s="22"/>
      <c r="DB42" s="22"/>
      <c r="DC42" s="22"/>
      <c r="DD42" s="22"/>
      <c r="DE42" s="22"/>
      <c r="DF42" s="22"/>
      <c r="DH42" s="32">
        <f t="shared" si="7"/>
        <v>0</v>
      </c>
      <c r="DI42" s="32">
        <f t="shared" si="8"/>
        <v>0</v>
      </c>
      <c r="DJ42" s="32">
        <f t="shared" si="9"/>
        <v>0</v>
      </c>
      <c r="DK42" s="32">
        <f t="shared" si="10"/>
        <v>0</v>
      </c>
      <c r="DL42" s="32">
        <f t="shared" si="11"/>
        <v>0</v>
      </c>
      <c r="DM42" s="32">
        <f t="shared" si="12"/>
        <v>0</v>
      </c>
      <c r="DN42" s="32">
        <f t="shared" si="13"/>
        <v>0</v>
      </c>
    </row>
    <row r="43" spans="1:118" ht="16.5" customHeight="1">
      <c r="A43" s="22"/>
      <c r="B43" s="22"/>
      <c r="C43" s="33"/>
      <c r="D43" s="35"/>
      <c r="E43" s="36"/>
      <c r="F43" s="22"/>
      <c r="G43" s="22"/>
      <c r="H43" s="21"/>
      <c r="I43" s="21"/>
      <c r="J43" s="22"/>
      <c r="K43" s="22"/>
      <c r="L43" s="22"/>
      <c r="M43" s="22"/>
      <c r="N43" s="22"/>
      <c r="O43" s="22"/>
      <c r="P43" s="21"/>
      <c r="Q43" s="22"/>
      <c r="R43" s="22"/>
      <c r="S43" s="57"/>
      <c r="T43" s="22"/>
      <c r="U43" s="22"/>
      <c r="V43" s="57"/>
      <c r="W43" s="22"/>
      <c r="X43" s="22"/>
      <c r="Y43" s="22"/>
      <c r="Z43" s="21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37"/>
      <c r="CZ43" s="37"/>
      <c r="DA43" s="22"/>
      <c r="DB43" s="22"/>
      <c r="DC43" s="22"/>
      <c r="DD43" s="22"/>
      <c r="DE43" s="22"/>
      <c r="DF43" s="22"/>
      <c r="DH43" s="32">
        <f t="shared" si="7"/>
        <v>0</v>
      </c>
      <c r="DI43" s="32">
        <f t="shared" si="8"/>
        <v>0</v>
      </c>
      <c r="DJ43" s="32">
        <f t="shared" si="9"/>
        <v>0</v>
      </c>
      <c r="DK43" s="32">
        <f t="shared" si="10"/>
        <v>0</v>
      </c>
      <c r="DL43" s="32">
        <f t="shared" si="11"/>
        <v>0</v>
      </c>
      <c r="DM43" s="32">
        <f t="shared" si="12"/>
        <v>0</v>
      </c>
      <c r="DN43" s="32">
        <f t="shared" si="13"/>
        <v>0</v>
      </c>
    </row>
    <row r="44" spans="1:118" ht="16.5" customHeight="1">
      <c r="A44" s="22"/>
      <c r="B44" s="22"/>
      <c r="C44" s="33"/>
      <c r="D44" s="35"/>
      <c r="E44" s="36"/>
      <c r="F44" s="22"/>
      <c r="G44" s="22"/>
      <c r="H44" s="21"/>
      <c r="I44" s="21"/>
      <c r="J44" s="22"/>
      <c r="K44" s="22"/>
      <c r="L44" s="22"/>
      <c r="M44" s="22"/>
      <c r="N44" s="22"/>
      <c r="O44" s="22"/>
      <c r="P44" s="21"/>
      <c r="Q44" s="22"/>
      <c r="R44" s="22"/>
      <c r="S44" s="57"/>
      <c r="T44" s="22"/>
      <c r="U44" s="22"/>
      <c r="V44" s="57"/>
      <c r="W44" s="22"/>
      <c r="X44" s="22"/>
      <c r="Y44" s="22"/>
      <c r="Z44" s="21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37"/>
      <c r="CZ44" s="37"/>
      <c r="DA44" s="22"/>
      <c r="DB44" s="22"/>
      <c r="DC44" s="22"/>
      <c r="DD44" s="22"/>
      <c r="DE44" s="22"/>
      <c r="DF44" s="22"/>
      <c r="DH44" s="32">
        <f t="shared" si="7"/>
        <v>0</v>
      </c>
      <c r="DI44" s="32">
        <f t="shared" si="8"/>
        <v>0</v>
      </c>
      <c r="DJ44" s="32">
        <f t="shared" si="9"/>
        <v>0</v>
      </c>
      <c r="DK44" s="32">
        <f t="shared" si="10"/>
        <v>0</v>
      </c>
      <c r="DL44" s="32">
        <f t="shared" si="11"/>
        <v>0</v>
      </c>
      <c r="DM44" s="32">
        <f t="shared" si="12"/>
        <v>0</v>
      </c>
      <c r="DN44" s="32">
        <f t="shared" si="13"/>
        <v>0</v>
      </c>
    </row>
    <row r="45" spans="1:118" ht="16.5" customHeight="1">
      <c r="A45" s="22"/>
      <c r="B45" s="22"/>
      <c r="C45" s="33"/>
      <c r="D45" s="35"/>
      <c r="E45" s="36"/>
      <c r="F45" s="22"/>
      <c r="G45" s="22"/>
      <c r="H45" s="21"/>
      <c r="I45" s="21"/>
      <c r="J45" s="22"/>
      <c r="K45" s="22"/>
      <c r="L45" s="22"/>
      <c r="M45" s="22"/>
      <c r="N45" s="22"/>
      <c r="O45" s="22"/>
      <c r="P45" s="21"/>
      <c r="Q45" s="22"/>
      <c r="R45" s="22"/>
      <c r="S45" s="57"/>
      <c r="T45" s="22"/>
      <c r="U45" s="22"/>
      <c r="V45" s="57"/>
      <c r="W45" s="22"/>
      <c r="X45" s="22"/>
      <c r="Y45" s="22"/>
      <c r="Z45" s="2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37"/>
      <c r="CZ45" s="37"/>
      <c r="DA45" s="22"/>
      <c r="DB45" s="22"/>
      <c r="DC45" s="22"/>
      <c r="DD45" s="22"/>
      <c r="DE45" s="22"/>
      <c r="DF45" s="22"/>
      <c r="DH45" s="32">
        <f t="shared" si="7"/>
        <v>0</v>
      </c>
      <c r="DI45" s="32">
        <f t="shared" si="8"/>
        <v>0</v>
      </c>
      <c r="DJ45" s="32">
        <f t="shared" si="9"/>
        <v>0</v>
      </c>
      <c r="DK45" s="32">
        <f t="shared" si="10"/>
        <v>0</v>
      </c>
      <c r="DL45" s="32">
        <f t="shared" si="11"/>
        <v>0</v>
      </c>
      <c r="DM45" s="32">
        <f t="shared" si="12"/>
        <v>0</v>
      </c>
      <c r="DN45" s="32">
        <f t="shared" si="13"/>
        <v>0</v>
      </c>
    </row>
    <row r="46" spans="1:118" ht="16.5" customHeight="1">
      <c r="A46" s="22"/>
      <c r="B46" s="22"/>
      <c r="C46" s="33"/>
      <c r="D46" s="35"/>
      <c r="E46" s="36"/>
      <c r="F46" s="22"/>
      <c r="G46" s="22"/>
      <c r="H46" s="21"/>
      <c r="I46" s="21"/>
      <c r="J46" s="22"/>
      <c r="K46" s="22"/>
      <c r="L46" s="22"/>
      <c r="M46" s="22"/>
      <c r="N46" s="22"/>
      <c r="O46" s="22"/>
      <c r="P46" s="21"/>
      <c r="Q46" s="22"/>
      <c r="R46" s="22"/>
      <c r="S46" s="57"/>
      <c r="T46" s="22"/>
      <c r="U46" s="22"/>
      <c r="V46" s="57"/>
      <c r="W46" s="22"/>
      <c r="X46" s="22"/>
      <c r="Y46" s="22"/>
      <c r="Z46" s="21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37"/>
      <c r="CZ46" s="37"/>
      <c r="DA46" s="22"/>
      <c r="DB46" s="22"/>
      <c r="DC46" s="22"/>
      <c r="DD46" s="22"/>
      <c r="DE46" s="22"/>
      <c r="DF46" s="22"/>
      <c r="DH46" s="32">
        <f t="shared" si="7"/>
        <v>0</v>
      </c>
      <c r="DI46" s="32">
        <f t="shared" si="8"/>
        <v>0</v>
      </c>
      <c r="DJ46" s="32">
        <f t="shared" si="9"/>
        <v>0</v>
      </c>
      <c r="DK46" s="32">
        <f t="shared" si="10"/>
        <v>0</v>
      </c>
      <c r="DL46" s="32">
        <f t="shared" si="11"/>
        <v>0</v>
      </c>
      <c r="DM46" s="32">
        <f t="shared" si="12"/>
        <v>0</v>
      </c>
      <c r="DN46" s="32">
        <f t="shared" si="13"/>
        <v>0</v>
      </c>
    </row>
    <row r="47" spans="1:118" ht="16.5" customHeight="1">
      <c r="A47" s="22"/>
      <c r="B47" s="22"/>
      <c r="C47" s="33"/>
      <c r="D47" s="35"/>
      <c r="E47" s="36"/>
      <c r="F47" s="22"/>
      <c r="G47" s="22"/>
      <c r="H47" s="21"/>
      <c r="I47" s="21"/>
      <c r="J47" s="22"/>
      <c r="K47" s="22"/>
      <c r="L47" s="22"/>
      <c r="M47" s="22"/>
      <c r="N47" s="22"/>
      <c r="O47" s="22"/>
      <c r="P47" s="21"/>
      <c r="Q47" s="22"/>
      <c r="R47" s="22"/>
      <c r="S47" s="57"/>
      <c r="T47" s="22"/>
      <c r="U47" s="22"/>
      <c r="V47" s="57"/>
      <c r="W47" s="22"/>
      <c r="X47" s="22"/>
      <c r="Y47" s="22"/>
      <c r="Z47" s="21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37"/>
      <c r="CZ47" s="37"/>
      <c r="DA47" s="22"/>
      <c r="DB47" s="22"/>
      <c r="DC47" s="22"/>
      <c r="DD47" s="22"/>
      <c r="DE47" s="22"/>
      <c r="DF47" s="22"/>
      <c r="DH47" s="32">
        <f t="shared" si="7"/>
        <v>0</v>
      </c>
      <c r="DI47" s="32">
        <f t="shared" si="8"/>
        <v>0</v>
      </c>
      <c r="DJ47" s="32">
        <f t="shared" si="9"/>
        <v>0</v>
      </c>
      <c r="DK47" s="32">
        <f t="shared" si="10"/>
        <v>0</v>
      </c>
      <c r="DL47" s="32">
        <f t="shared" si="11"/>
        <v>0</v>
      </c>
      <c r="DM47" s="32">
        <f t="shared" si="12"/>
        <v>0</v>
      </c>
      <c r="DN47" s="32">
        <f t="shared" si="13"/>
        <v>0</v>
      </c>
    </row>
    <row r="48" spans="1:118" ht="16.5" customHeight="1">
      <c r="A48" s="22"/>
      <c r="B48" s="22"/>
      <c r="C48" s="33"/>
      <c r="D48" s="35"/>
      <c r="E48" s="36"/>
      <c r="F48" s="22"/>
      <c r="G48" s="22"/>
      <c r="H48" s="21"/>
      <c r="I48" s="21"/>
      <c r="J48" s="22"/>
      <c r="K48" s="22"/>
      <c r="L48" s="22"/>
      <c r="M48" s="22"/>
      <c r="N48" s="22"/>
      <c r="O48" s="22"/>
      <c r="P48" s="21"/>
      <c r="Q48" s="22"/>
      <c r="R48" s="22"/>
      <c r="S48" s="57"/>
      <c r="T48" s="22"/>
      <c r="U48" s="22"/>
      <c r="V48" s="57"/>
      <c r="W48" s="22"/>
      <c r="X48" s="22"/>
      <c r="Y48" s="22"/>
      <c r="Z48" s="21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37"/>
      <c r="CZ48" s="37"/>
      <c r="DA48" s="22"/>
      <c r="DB48" s="22"/>
      <c r="DC48" s="22"/>
      <c r="DD48" s="22"/>
      <c r="DE48" s="22"/>
      <c r="DF48" s="22"/>
      <c r="DH48" s="32">
        <f t="shared" si="7"/>
        <v>0</v>
      </c>
      <c r="DI48" s="32">
        <f t="shared" si="8"/>
        <v>0</v>
      </c>
      <c r="DJ48" s="32">
        <f t="shared" si="9"/>
        <v>0</v>
      </c>
      <c r="DK48" s="32">
        <f t="shared" si="10"/>
        <v>0</v>
      </c>
      <c r="DL48" s="32">
        <f t="shared" si="11"/>
        <v>0</v>
      </c>
      <c r="DM48" s="32">
        <f t="shared" si="12"/>
        <v>0</v>
      </c>
      <c r="DN48" s="32">
        <f t="shared" si="13"/>
        <v>0</v>
      </c>
    </row>
    <row r="49" spans="1:118" ht="16.5" customHeight="1">
      <c r="A49" s="22"/>
      <c r="B49" s="22"/>
      <c r="C49" s="33"/>
      <c r="D49" s="35"/>
      <c r="E49" s="36"/>
      <c r="F49" s="22"/>
      <c r="G49" s="22"/>
      <c r="H49" s="21"/>
      <c r="I49" s="21"/>
      <c r="J49" s="22"/>
      <c r="K49" s="22"/>
      <c r="L49" s="22"/>
      <c r="M49" s="22"/>
      <c r="N49" s="22"/>
      <c r="O49" s="22"/>
      <c r="P49" s="21"/>
      <c r="Q49" s="22"/>
      <c r="R49" s="22"/>
      <c r="S49" s="57"/>
      <c r="T49" s="22"/>
      <c r="U49" s="22"/>
      <c r="V49" s="57"/>
      <c r="W49" s="22"/>
      <c r="X49" s="22"/>
      <c r="Y49" s="22"/>
      <c r="Z49" s="21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37"/>
      <c r="CZ49" s="37"/>
      <c r="DA49" s="22"/>
      <c r="DB49" s="22"/>
      <c r="DC49" s="22"/>
      <c r="DD49" s="22"/>
      <c r="DE49" s="22"/>
      <c r="DF49" s="22"/>
      <c r="DH49" s="32">
        <f t="shared" si="7"/>
        <v>0</v>
      </c>
      <c r="DI49" s="32">
        <f t="shared" si="8"/>
        <v>0</v>
      </c>
      <c r="DJ49" s="32">
        <f t="shared" si="9"/>
        <v>0</v>
      </c>
      <c r="DK49" s="32">
        <f t="shared" si="10"/>
        <v>0</v>
      </c>
      <c r="DL49" s="32">
        <f t="shared" si="11"/>
        <v>0</v>
      </c>
      <c r="DM49" s="32">
        <f t="shared" si="12"/>
        <v>0</v>
      </c>
      <c r="DN49" s="32">
        <f t="shared" si="13"/>
        <v>0</v>
      </c>
    </row>
    <row r="50" spans="1:118" ht="16.5" customHeight="1">
      <c r="A50" s="22"/>
      <c r="B50" s="22"/>
      <c r="C50" s="33"/>
      <c r="D50" s="35"/>
      <c r="E50" s="36"/>
      <c r="F50" s="22"/>
      <c r="G50" s="22"/>
      <c r="H50" s="21"/>
      <c r="I50" s="21"/>
      <c r="J50" s="22"/>
      <c r="K50" s="22"/>
      <c r="L50" s="22"/>
      <c r="M50" s="22"/>
      <c r="N50" s="22"/>
      <c r="O50" s="22"/>
      <c r="P50" s="21"/>
      <c r="Q50" s="22"/>
      <c r="R50" s="22"/>
      <c r="S50" s="57"/>
      <c r="T50" s="22"/>
      <c r="U50" s="22"/>
      <c r="V50" s="57"/>
      <c r="W50" s="22"/>
      <c r="X50" s="22"/>
      <c r="Y50" s="22"/>
      <c r="Z50" s="21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37"/>
      <c r="CZ50" s="37"/>
      <c r="DA50" s="22"/>
      <c r="DB50" s="22"/>
      <c r="DC50" s="22"/>
      <c r="DD50" s="22"/>
      <c r="DE50" s="22"/>
      <c r="DF50" s="22"/>
      <c r="DH50" s="32">
        <f t="shared" si="7"/>
        <v>0</v>
      </c>
      <c r="DI50" s="32">
        <f t="shared" si="8"/>
        <v>0</v>
      </c>
      <c r="DJ50" s="32">
        <f t="shared" si="9"/>
        <v>0</v>
      </c>
      <c r="DK50" s="32">
        <f t="shared" si="10"/>
        <v>0</v>
      </c>
      <c r="DL50" s="32">
        <f t="shared" si="11"/>
        <v>0</v>
      </c>
      <c r="DM50" s="32">
        <f t="shared" si="12"/>
        <v>0</v>
      </c>
      <c r="DN50" s="32">
        <f t="shared" si="13"/>
        <v>0</v>
      </c>
    </row>
    <row r="51" spans="1:118" ht="16.5" customHeight="1">
      <c r="A51" s="22"/>
      <c r="B51" s="22"/>
      <c r="C51" s="33"/>
      <c r="D51" s="35"/>
      <c r="E51" s="36"/>
      <c r="F51" s="22"/>
      <c r="G51" s="22"/>
      <c r="H51" s="21"/>
      <c r="I51" s="21"/>
      <c r="J51" s="22"/>
      <c r="K51" s="22"/>
      <c r="L51" s="22"/>
      <c r="M51" s="22"/>
      <c r="N51" s="22"/>
      <c r="O51" s="22"/>
      <c r="P51" s="21"/>
      <c r="Q51" s="22"/>
      <c r="R51" s="22"/>
      <c r="S51" s="57"/>
      <c r="T51" s="22"/>
      <c r="U51" s="22"/>
      <c r="V51" s="57"/>
      <c r="W51" s="22"/>
      <c r="X51" s="22"/>
      <c r="Y51" s="22"/>
      <c r="Z51" s="21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37"/>
      <c r="CZ51" s="37"/>
      <c r="DA51" s="22"/>
      <c r="DB51" s="22"/>
      <c r="DC51" s="22"/>
      <c r="DD51" s="22"/>
      <c r="DE51" s="22"/>
      <c r="DF51" s="22"/>
      <c r="DH51" s="32">
        <f t="shared" si="7"/>
        <v>0</v>
      </c>
      <c r="DI51" s="32">
        <f t="shared" si="8"/>
        <v>0</v>
      </c>
      <c r="DJ51" s="32">
        <f t="shared" si="9"/>
        <v>0</v>
      </c>
      <c r="DK51" s="32">
        <f t="shared" si="10"/>
        <v>0</v>
      </c>
      <c r="DL51" s="32">
        <f t="shared" si="11"/>
        <v>0</v>
      </c>
      <c r="DM51" s="32">
        <f t="shared" si="12"/>
        <v>0</v>
      </c>
      <c r="DN51" s="32">
        <f t="shared" si="13"/>
        <v>0</v>
      </c>
    </row>
    <row r="52" spans="1:118" ht="16.5" customHeight="1">
      <c r="A52" s="22"/>
      <c r="B52" s="22"/>
      <c r="C52" s="33"/>
      <c r="D52" s="35"/>
      <c r="E52" s="36"/>
      <c r="F52" s="22"/>
      <c r="G52" s="22"/>
      <c r="H52" s="21"/>
      <c r="I52" s="21"/>
      <c r="J52" s="22"/>
      <c r="K52" s="22"/>
      <c r="L52" s="22"/>
      <c r="M52" s="22"/>
      <c r="N52" s="22"/>
      <c r="O52" s="22"/>
      <c r="P52" s="21"/>
      <c r="Q52" s="22"/>
      <c r="R52" s="22"/>
      <c r="S52" s="57"/>
      <c r="T52" s="22"/>
      <c r="U52" s="22"/>
      <c r="V52" s="57"/>
      <c r="W52" s="22"/>
      <c r="X52" s="22"/>
      <c r="Y52" s="22"/>
      <c r="Z52" s="21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37"/>
      <c r="CZ52" s="37"/>
      <c r="DA52" s="22"/>
      <c r="DB52" s="22"/>
      <c r="DC52" s="22"/>
      <c r="DD52" s="22"/>
      <c r="DE52" s="22"/>
      <c r="DF52" s="22"/>
      <c r="DH52" s="32">
        <f t="shared" si="7"/>
        <v>0</v>
      </c>
      <c r="DI52" s="32">
        <f t="shared" si="8"/>
        <v>0</v>
      </c>
      <c r="DJ52" s="32">
        <f t="shared" si="9"/>
        <v>0</v>
      </c>
      <c r="DK52" s="32">
        <f t="shared" si="10"/>
        <v>0</v>
      </c>
      <c r="DL52" s="32">
        <f t="shared" si="11"/>
        <v>0</v>
      </c>
      <c r="DM52" s="32">
        <f t="shared" si="12"/>
        <v>0</v>
      </c>
      <c r="DN52" s="32">
        <f t="shared" si="13"/>
        <v>0</v>
      </c>
    </row>
    <row r="53" spans="1:118" ht="16.5" customHeight="1">
      <c r="A53" s="22"/>
      <c r="B53" s="22"/>
      <c r="C53" s="33"/>
      <c r="D53" s="35"/>
      <c r="E53" s="36"/>
      <c r="F53" s="22"/>
      <c r="G53" s="22"/>
      <c r="H53" s="21"/>
      <c r="I53" s="21"/>
      <c r="J53" s="22"/>
      <c r="K53" s="22"/>
      <c r="L53" s="22"/>
      <c r="M53" s="22"/>
      <c r="N53" s="22"/>
      <c r="O53" s="22"/>
      <c r="P53" s="21"/>
      <c r="Q53" s="22"/>
      <c r="R53" s="22"/>
      <c r="S53" s="57"/>
      <c r="T53" s="22"/>
      <c r="U53" s="22"/>
      <c r="V53" s="57"/>
      <c r="W53" s="22"/>
      <c r="X53" s="22"/>
      <c r="Y53" s="22"/>
      <c r="Z53" s="21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37"/>
      <c r="CZ53" s="37"/>
      <c r="DA53" s="22"/>
      <c r="DB53" s="22"/>
      <c r="DC53" s="22"/>
      <c r="DD53" s="22"/>
      <c r="DE53" s="22"/>
      <c r="DF53" s="22"/>
      <c r="DH53" s="32">
        <f t="shared" si="7"/>
        <v>0</v>
      </c>
      <c r="DI53" s="32">
        <f t="shared" si="8"/>
        <v>0</v>
      </c>
      <c r="DJ53" s="32">
        <f t="shared" si="9"/>
        <v>0</v>
      </c>
      <c r="DK53" s="32">
        <f t="shared" si="10"/>
        <v>0</v>
      </c>
      <c r="DL53" s="32">
        <f t="shared" si="11"/>
        <v>0</v>
      </c>
      <c r="DM53" s="32">
        <f t="shared" si="12"/>
        <v>0</v>
      </c>
      <c r="DN53" s="32">
        <f t="shared" si="13"/>
        <v>0</v>
      </c>
    </row>
    <row r="54" spans="1:118" ht="16.5" customHeight="1">
      <c r="A54" s="22"/>
      <c r="B54" s="22"/>
      <c r="C54" s="33"/>
      <c r="D54" s="35"/>
      <c r="E54" s="36"/>
      <c r="F54" s="22"/>
      <c r="G54" s="22"/>
      <c r="H54" s="21"/>
      <c r="I54" s="21"/>
      <c r="J54" s="22"/>
      <c r="K54" s="22"/>
      <c r="L54" s="22"/>
      <c r="M54" s="22"/>
      <c r="N54" s="22"/>
      <c r="O54" s="22"/>
      <c r="P54" s="21"/>
      <c r="Q54" s="22"/>
      <c r="R54" s="22"/>
      <c r="S54" s="57"/>
      <c r="T54" s="22"/>
      <c r="U54" s="22"/>
      <c r="V54" s="57"/>
      <c r="W54" s="22"/>
      <c r="X54" s="22"/>
      <c r="Y54" s="22"/>
      <c r="Z54" s="21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37"/>
      <c r="CZ54" s="37"/>
      <c r="DA54" s="22"/>
      <c r="DB54" s="22"/>
      <c r="DC54" s="22"/>
      <c r="DD54" s="22"/>
      <c r="DE54" s="22"/>
      <c r="DF54" s="22"/>
      <c r="DH54" s="32">
        <f t="shared" si="7"/>
        <v>0</v>
      </c>
      <c r="DI54" s="32">
        <f t="shared" si="8"/>
        <v>0</v>
      </c>
      <c r="DJ54" s="32">
        <f t="shared" si="9"/>
        <v>0</v>
      </c>
      <c r="DK54" s="32">
        <f t="shared" si="10"/>
        <v>0</v>
      </c>
      <c r="DL54" s="32">
        <f t="shared" si="11"/>
        <v>0</v>
      </c>
      <c r="DM54" s="32">
        <f t="shared" si="12"/>
        <v>0</v>
      </c>
      <c r="DN54" s="32">
        <f t="shared" si="13"/>
        <v>0</v>
      </c>
    </row>
    <row r="55" spans="1:118" ht="16.5" customHeight="1">
      <c r="A55" s="22"/>
      <c r="B55" s="22"/>
      <c r="C55" s="33"/>
      <c r="D55" s="35"/>
      <c r="E55" s="36"/>
      <c r="F55" s="22"/>
      <c r="G55" s="22"/>
      <c r="H55" s="21"/>
      <c r="I55" s="21"/>
      <c r="J55" s="22"/>
      <c r="K55" s="22"/>
      <c r="L55" s="22"/>
      <c r="M55" s="22"/>
      <c r="N55" s="22"/>
      <c r="O55" s="22"/>
      <c r="P55" s="21"/>
      <c r="Q55" s="22"/>
      <c r="R55" s="22"/>
      <c r="S55" s="57"/>
      <c r="T55" s="22"/>
      <c r="U55" s="22"/>
      <c r="V55" s="57"/>
      <c r="W55" s="22"/>
      <c r="X55" s="22"/>
      <c r="Y55" s="22"/>
      <c r="Z55" s="21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37"/>
      <c r="CZ55" s="37"/>
      <c r="DA55" s="22"/>
      <c r="DB55" s="22"/>
      <c r="DC55" s="22"/>
      <c r="DD55" s="22"/>
      <c r="DE55" s="22"/>
      <c r="DF55" s="22"/>
      <c r="DH55" s="32">
        <f t="shared" si="7"/>
        <v>0</v>
      </c>
      <c r="DI55" s="32">
        <f t="shared" si="8"/>
        <v>0</v>
      </c>
      <c r="DJ55" s="32">
        <f t="shared" si="9"/>
        <v>0</v>
      </c>
      <c r="DK55" s="32">
        <f t="shared" si="10"/>
        <v>0</v>
      </c>
      <c r="DL55" s="32">
        <f t="shared" si="11"/>
        <v>0</v>
      </c>
      <c r="DM55" s="32">
        <f t="shared" si="12"/>
        <v>0</v>
      </c>
      <c r="DN55" s="32">
        <f t="shared" si="13"/>
        <v>0</v>
      </c>
    </row>
    <row r="56" spans="1:118" ht="16.5" customHeight="1">
      <c r="A56" s="22"/>
      <c r="B56" s="22"/>
      <c r="C56" s="33"/>
      <c r="D56" s="35"/>
      <c r="E56" s="36"/>
      <c r="F56" s="22"/>
      <c r="G56" s="22"/>
      <c r="H56" s="21"/>
      <c r="I56" s="21"/>
      <c r="J56" s="22"/>
      <c r="K56" s="22"/>
      <c r="L56" s="22"/>
      <c r="M56" s="22"/>
      <c r="N56" s="22"/>
      <c r="O56" s="22"/>
      <c r="P56" s="21"/>
      <c r="Q56" s="22"/>
      <c r="R56" s="22"/>
      <c r="S56" s="57"/>
      <c r="T56" s="22"/>
      <c r="U56" s="22"/>
      <c r="V56" s="57"/>
      <c r="W56" s="22"/>
      <c r="X56" s="22"/>
      <c r="Y56" s="22"/>
      <c r="Z56" s="21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37"/>
      <c r="CZ56" s="37"/>
      <c r="DA56" s="22"/>
      <c r="DB56" s="22"/>
      <c r="DC56" s="22"/>
      <c r="DD56" s="22"/>
      <c r="DE56" s="22"/>
      <c r="DF56" s="22"/>
      <c r="DH56" s="32">
        <f t="shared" si="7"/>
        <v>0</v>
      </c>
      <c r="DI56" s="32">
        <f t="shared" si="8"/>
        <v>0</v>
      </c>
      <c r="DJ56" s="32">
        <f t="shared" si="9"/>
        <v>0</v>
      </c>
      <c r="DK56" s="32">
        <f t="shared" si="10"/>
        <v>0</v>
      </c>
      <c r="DL56" s="32">
        <f t="shared" si="11"/>
        <v>0</v>
      </c>
      <c r="DM56" s="32">
        <f t="shared" si="12"/>
        <v>0</v>
      </c>
      <c r="DN56" s="32">
        <f t="shared" si="13"/>
        <v>0</v>
      </c>
    </row>
    <row r="57" spans="1:118" ht="16.5" customHeight="1">
      <c r="A57" s="22"/>
      <c r="B57" s="22"/>
      <c r="C57" s="33"/>
      <c r="D57" s="35"/>
      <c r="E57" s="36"/>
      <c r="F57" s="22"/>
      <c r="G57" s="22"/>
      <c r="H57" s="21"/>
      <c r="I57" s="21"/>
      <c r="J57" s="22"/>
      <c r="K57" s="22"/>
      <c r="L57" s="22"/>
      <c r="M57" s="22"/>
      <c r="N57" s="22"/>
      <c r="O57" s="22"/>
      <c r="P57" s="21"/>
      <c r="Q57" s="22"/>
      <c r="R57" s="22"/>
      <c r="S57" s="57"/>
      <c r="T57" s="22"/>
      <c r="U57" s="22"/>
      <c r="V57" s="57"/>
      <c r="W57" s="22"/>
      <c r="X57" s="22"/>
      <c r="Y57" s="22"/>
      <c r="Z57" s="21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37"/>
      <c r="CZ57" s="37"/>
      <c r="DA57" s="22"/>
      <c r="DB57" s="22"/>
      <c r="DC57" s="22"/>
      <c r="DD57" s="22"/>
      <c r="DE57" s="22"/>
      <c r="DF57" s="22"/>
      <c r="DH57" s="32">
        <f t="shared" si="7"/>
        <v>0</v>
      </c>
      <c r="DI57" s="32">
        <f t="shared" si="8"/>
        <v>0</v>
      </c>
      <c r="DJ57" s="32">
        <f t="shared" si="9"/>
        <v>0</v>
      </c>
      <c r="DK57" s="32">
        <f t="shared" si="10"/>
        <v>0</v>
      </c>
      <c r="DL57" s="32">
        <f t="shared" si="11"/>
        <v>0</v>
      </c>
      <c r="DM57" s="32">
        <f t="shared" si="12"/>
        <v>0</v>
      </c>
      <c r="DN57" s="32">
        <f t="shared" si="13"/>
        <v>0</v>
      </c>
    </row>
    <row r="58" spans="1:118" ht="16.5" customHeight="1">
      <c r="A58" s="22"/>
      <c r="B58" s="22"/>
      <c r="C58" s="33"/>
      <c r="D58" s="35"/>
      <c r="E58" s="36"/>
      <c r="F58" s="22"/>
      <c r="G58" s="22"/>
      <c r="H58" s="21"/>
      <c r="I58" s="21"/>
      <c r="J58" s="22"/>
      <c r="K58" s="22"/>
      <c r="L58" s="22"/>
      <c r="M58" s="22"/>
      <c r="N58" s="22"/>
      <c r="O58" s="22"/>
      <c r="P58" s="21"/>
      <c r="Q58" s="22"/>
      <c r="R58" s="22"/>
      <c r="S58" s="57"/>
      <c r="T58" s="22"/>
      <c r="U58" s="22"/>
      <c r="V58" s="57"/>
      <c r="W58" s="22"/>
      <c r="X58" s="22"/>
      <c r="Y58" s="22"/>
      <c r="Z58" s="21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37"/>
      <c r="CZ58" s="37"/>
      <c r="DA58" s="22"/>
      <c r="DB58" s="22"/>
      <c r="DC58" s="22"/>
      <c r="DD58" s="22"/>
      <c r="DE58" s="22"/>
      <c r="DF58" s="22"/>
      <c r="DH58" s="32">
        <f t="shared" si="7"/>
        <v>0</v>
      </c>
      <c r="DI58" s="32">
        <f t="shared" si="8"/>
        <v>0</v>
      </c>
      <c r="DJ58" s="32">
        <f t="shared" si="9"/>
        <v>0</v>
      </c>
      <c r="DK58" s="32">
        <f t="shared" si="10"/>
        <v>0</v>
      </c>
      <c r="DL58" s="32">
        <f t="shared" si="11"/>
        <v>0</v>
      </c>
      <c r="DM58" s="32">
        <f t="shared" si="12"/>
        <v>0</v>
      </c>
      <c r="DN58" s="32">
        <f t="shared" si="13"/>
        <v>0</v>
      </c>
    </row>
    <row r="59" spans="1:118" ht="16.5" customHeight="1">
      <c r="A59" s="22"/>
      <c r="B59" s="22"/>
      <c r="C59" s="33"/>
      <c r="D59" s="35"/>
      <c r="E59" s="36"/>
      <c r="F59" s="22"/>
      <c r="G59" s="22"/>
      <c r="H59" s="21"/>
      <c r="I59" s="21"/>
      <c r="J59" s="22"/>
      <c r="K59" s="22"/>
      <c r="L59" s="22"/>
      <c r="M59" s="22"/>
      <c r="N59" s="22"/>
      <c r="O59" s="22"/>
      <c r="P59" s="21"/>
      <c r="Q59" s="22"/>
      <c r="R59" s="22"/>
      <c r="S59" s="57"/>
      <c r="T59" s="22"/>
      <c r="U59" s="22"/>
      <c r="V59" s="57"/>
      <c r="W59" s="22"/>
      <c r="X59" s="22"/>
      <c r="Y59" s="22"/>
      <c r="Z59" s="21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37"/>
      <c r="CZ59" s="37"/>
      <c r="DA59" s="22"/>
      <c r="DB59" s="22"/>
      <c r="DC59" s="22"/>
      <c r="DD59" s="22"/>
      <c r="DE59" s="22"/>
      <c r="DF59" s="22"/>
      <c r="DH59" s="32">
        <f t="shared" si="7"/>
        <v>0</v>
      </c>
      <c r="DI59" s="32">
        <f t="shared" si="8"/>
        <v>0</v>
      </c>
      <c r="DJ59" s="32">
        <f t="shared" si="9"/>
        <v>0</v>
      </c>
      <c r="DK59" s="32">
        <f t="shared" si="10"/>
        <v>0</v>
      </c>
      <c r="DL59" s="32">
        <f t="shared" si="11"/>
        <v>0</v>
      </c>
      <c r="DM59" s="32">
        <f t="shared" si="12"/>
        <v>0</v>
      </c>
      <c r="DN59" s="32">
        <f t="shared" si="13"/>
        <v>0</v>
      </c>
    </row>
    <row r="60" spans="1:118" ht="16.5" customHeight="1">
      <c r="A60" s="22"/>
      <c r="B60" s="22"/>
      <c r="C60" s="33"/>
      <c r="D60" s="35"/>
      <c r="E60" s="36"/>
      <c r="F60" s="22"/>
      <c r="G60" s="22"/>
      <c r="H60" s="21"/>
      <c r="I60" s="21"/>
      <c r="J60" s="22"/>
      <c r="K60" s="22"/>
      <c r="L60" s="22"/>
      <c r="M60" s="22"/>
      <c r="N60" s="22"/>
      <c r="O60" s="22"/>
      <c r="P60" s="21"/>
      <c r="Q60" s="22"/>
      <c r="R60" s="22"/>
      <c r="S60" s="57"/>
      <c r="T60" s="22"/>
      <c r="U60" s="22"/>
      <c r="V60" s="57"/>
      <c r="W60" s="22"/>
      <c r="X60" s="22"/>
      <c r="Y60" s="22"/>
      <c r="Z60" s="21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37"/>
      <c r="CZ60" s="37"/>
      <c r="DA60" s="22"/>
      <c r="DB60" s="22"/>
      <c r="DC60" s="22"/>
      <c r="DD60" s="22"/>
      <c r="DE60" s="22"/>
      <c r="DF60" s="22"/>
      <c r="DH60" s="32">
        <f t="shared" si="7"/>
        <v>0</v>
      </c>
      <c r="DI60" s="32">
        <f t="shared" si="8"/>
        <v>0</v>
      </c>
      <c r="DJ60" s="32">
        <f t="shared" si="9"/>
        <v>0</v>
      </c>
      <c r="DK60" s="32">
        <f t="shared" si="10"/>
        <v>0</v>
      </c>
      <c r="DL60" s="32">
        <f t="shared" si="11"/>
        <v>0</v>
      </c>
      <c r="DM60" s="32">
        <f t="shared" si="12"/>
        <v>0</v>
      </c>
      <c r="DN60" s="32">
        <f t="shared" si="13"/>
        <v>0</v>
      </c>
    </row>
    <row r="61" spans="1:118" ht="16.5" customHeight="1">
      <c r="A61" s="22"/>
      <c r="B61" s="22"/>
      <c r="C61" s="33"/>
      <c r="D61" s="35"/>
      <c r="E61" s="36"/>
      <c r="F61" s="22"/>
      <c r="G61" s="22"/>
      <c r="H61" s="21"/>
      <c r="I61" s="21"/>
      <c r="J61" s="22"/>
      <c r="K61" s="22"/>
      <c r="L61" s="22"/>
      <c r="M61" s="22"/>
      <c r="N61" s="22"/>
      <c r="O61" s="22"/>
      <c r="P61" s="21"/>
      <c r="Q61" s="22"/>
      <c r="R61" s="22"/>
      <c r="S61" s="57"/>
      <c r="T61" s="22"/>
      <c r="U61" s="22"/>
      <c r="V61" s="57"/>
      <c r="W61" s="22"/>
      <c r="X61" s="22"/>
      <c r="Y61" s="22"/>
      <c r="Z61" s="21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37"/>
      <c r="CZ61" s="37"/>
      <c r="DA61" s="22"/>
      <c r="DB61" s="22"/>
      <c r="DC61" s="22"/>
      <c r="DD61" s="22"/>
      <c r="DE61" s="22"/>
      <c r="DF61" s="22"/>
      <c r="DH61" s="32">
        <f t="shared" si="7"/>
        <v>0</v>
      </c>
      <c r="DI61" s="32">
        <f t="shared" si="8"/>
        <v>0</v>
      </c>
      <c r="DJ61" s="32">
        <f t="shared" si="9"/>
        <v>0</v>
      </c>
      <c r="DK61" s="32">
        <f t="shared" si="10"/>
        <v>0</v>
      </c>
      <c r="DL61" s="32">
        <f t="shared" si="11"/>
        <v>0</v>
      </c>
      <c r="DM61" s="32">
        <f t="shared" si="12"/>
        <v>0</v>
      </c>
      <c r="DN61" s="32">
        <f t="shared" si="13"/>
        <v>0</v>
      </c>
    </row>
    <row r="62" spans="1:118" ht="16.5" customHeight="1">
      <c r="A62" s="22"/>
      <c r="B62" s="22"/>
      <c r="C62" s="33"/>
      <c r="D62" s="35"/>
      <c r="E62" s="36"/>
      <c r="F62" s="22"/>
      <c r="G62" s="22"/>
      <c r="H62" s="21"/>
      <c r="I62" s="21"/>
      <c r="J62" s="22"/>
      <c r="K62" s="22"/>
      <c r="L62" s="22"/>
      <c r="M62" s="22"/>
      <c r="N62" s="22"/>
      <c r="O62" s="22"/>
      <c r="P62" s="21"/>
      <c r="Q62" s="22"/>
      <c r="R62" s="22"/>
      <c r="S62" s="57"/>
      <c r="T62" s="22"/>
      <c r="U62" s="22"/>
      <c r="V62" s="57"/>
      <c r="W62" s="22"/>
      <c r="X62" s="22"/>
      <c r="Y62" s="22"/>
      <c r="Z62" s="21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37"/>
      <c r="CZ62" s="37"/>
      <c r="DA62" s="22"/>
      <c r="DB62" s="22"/>
      <c r="DC62" s="22"/>
      <c r="DD62" s="22"/>
      <c r="DE62" s="22"/>
      <c r="DF62" s="22"/>
      <c r="DH62" s="32">
        <f t="shared" si="7"/>
        <v>0</v>
      </c>
      <c r="DI62" s="32">
        <f t="shared" si="8"/>
        <v>0</v>
      </c>
      <c r="DJ62" s="32">
        <f t="shared" si="9"/>
        <v>0</v>
      </c>
      <c r="DK62" s="32">
        <f t="shared" si="10"/>
        <v>0</v>
      </c>
      <c r="DL62" s="32">
        <f t="shared" si="11"/>
        <v>0</v>
      </c>
      <c r="DM62" s="32">
        <f t="shared" si="12"/>
        <v>0</v>
      </c>
      <c r="DN62" s="32">
        <f t="shared" si="13"/>
        <v>0</v>
      </c>
    </row>
    <row r="63" spans="1:118" ht="16.5" customHeight="1">
      <c r="A63" s="22"/>
      <c r="B63" s="22"/>
      <c r="C63" s="33"/>
      <c r="D63" s="35"/>
      <c r="E63" s="36"/>
      <c r="F63" s="22"/>
      <c r="G63" s="22"/>
      <c r="H63" s="21"/>
      <c r="I63" s="21"/>
      <c r="J63" s="22"/>
      <c r="K63" s="22"/>
      <c r="L63" s="22"/>
      <c r="M63" s="22"/>
      <c r="N63" s="22"/>
      <c r="O63" s="22"/>
      <c r="P63" s="21"/>
      <c r="Q63" s="22"/>
      <c r="R63" s="22"/>
      <c r="S63" s="57"/>
      <c r="T63" s="22"/>
      <c r="U63" s="22"/>
      <c r="V63" s="57"/>
      <c r="W63" s="22"/>
      <c r="X63" s="22"/>
      <c r="Y63" s="22"/>
      <c r="Z63" s="21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37"/>
      <c r="CZ63" s="37"/>
      <c r="DA63" s="22"/>
      <c r="DB63" s="22"/>
      <c r="DC63" s="22"/>
      <c r="DD63" s="22"/>
      <c r="DE63" s="22"/>
      <c r="DF63" s="22"/>
      <c r="DH63" s="32">
        <f t="shared" si="7"/>
        <v>0</v>
      </c>
      <c r="DI63" s="32">
        <f t="shared" si="8"/>
        <v>0</v>
      </c>
      <c r="DJ63" s="32">
        <f t="shared" si="9"/>
        <v>0</v>
      </c>
      <c r="DK63" s="32">
        <f t="shared" si="10"/>
        <v>0</v>
      </c>
      <c r="DL63" s="32">
        <f t="shared" si="11"/>
        <v>0</v>
      </c>
      <c r="DM63" s="32">
        <f t="shared" si="12"/>
        <v>0</v>
      </c>
      <c r="DN63" s="32">
        <f t="shared" si="13"/>
        <v>0</v>
      </c>
    </row>
    <row r="64" spans="1:118" ht="16.5" customHeight="1">
      <c r="A64" s="22"/>
      <c r="B64" s="22"/>
      <c r="C64" s="33"/>
      <c r="D64" s="35"/>
      <c r="E64" s="36"/>
      <c r="F64" s="22"/>
      <c r="G64" s="22"/>
      <c r="H64" s="21"/>
      <c r="I64" s="21"/>
      <c r="J64" s="22"/>
      <c r="K64" s="22"/>
      <c r="L64" s="22"/>
      <c r="M64" s="22"/>
      <c r="N64" s="22"/>
      <c r="O64" s="22"/>
      <c r="P64" s="21"/>
      <c r="Q64" s="22"/>
      <c r="R64" s="22"/>
      <c r="S64" s="57"/>
      <c r="T64" s="22"/>
      <c r="U64" s="22"/>
      <c r="V64" s="57"/>
      <c r="W64" s="22"/>
      <c r="X64" s="22"/>
      <c r="Y64" s="22"/>
      <c r="Z64" s="21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37"/>
      <c r="CZ64" s="37"/>
      <c r="DA64" s="22"/>
      <c r="DB64" s="22"/>
      <c r="DC64" s="22"/>
      <c r="DD64" s="22"/>
      <c r="DE64" s="22"/>
      <c r="DF64" s="22"/>
      <c r="DH64" s="32">
        <f t="shared" si="7"/>
        <v>0</v>
      </c>
      <c r="DI64" s="32">
        <f t="shared" si="8"/>
        <v>0</v>
      </c>
      <c r="DJ64" s="32">
        <f t="shared" si="9"/>
        <v>0</v>
      </c>
      <c r="DK64" s="32">
        <f t="shared" si="10"/>
        <v>0</v>
      </c>
      <c r="DL64" s="32">
        <f t="shared" si="11"/>
        <v>0</v>
      </c>
      <c r="DM64" s="32">
        <f t="shared" si="12"/>
        <v>0</v>
      </c>
      <c r="DN64" s="32">
        <f t="shared" si="13"/>
        <v>0</v>
      </c>
    </row>
    <row r="65" spans="1:118" ht="16.5" customHeight="1">
      <c r="A65" s="22"/>
      <c r="B65" s="22"/>
      <c r="C65" s="33"/>
      <c r="D65" s="35"/>
      <c r="E65" s="36"/>
      <c r="F65" s="22"/>
      <c r="G65" s="22"/>
      <c r="H65" s="21"/>
      <c r="I65" s="21"/>
      <c r="J65" s="22"/>
      <c r="K65" s="22"/>
      <c r="L65" s="22"/>
      <c r="M65" s="22"/>
      <c r="N65" s="22"/>
      <c r="O65" s="22"/>
      <c r="P65" s="21"/>
      <c r="Q65" s="22"/>
      <c r="R65" s="22"/>
      <c r="S65" s="57"/>
      <c r="T65" s="22"/>
      <c r="U65" s="22"/>
      <c r="V65" s="57"/>
      <c r="W65" s="22"/>
      <c r="X65" s="22"/>
      <c r="Y65" s="22"/>
      <c r="Z65" s="21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37"/>
      <c r="CZ65" s="37"/>
      <c r="DA65" s="22"/>
      <c r="DB65" s="22"/>
      <c r="DC65" s="22"/>
      <c r="DD65" s="22"/>
      <c r="DE65" s="22"/>
      <c r="DF65" s="22"/>
      <c r="DH65" s="32">
        <f t="shared" si="7"/>
        <v>0</v>
      </c>
      <c r="DI65" s="32">
        <f t="shared" si="8"/>
        <v>0</v>
      </c>
      <c r="DJ65" s="32">
        <f t="shared" si="9"/>
        <v>0</v>
      </c>
      <c r="DK65" s="32">
        <f t="shared" si="10"/>
        <v>0</v>
      </c>
      <c r="DL65" s="32">
        <f t="shared" si="11"/>
        <v>0</v>
      </c>
      <c r="DM65" s="32">
        <f t="shared" si="12"/>
        <v>0</v>
      </c>
      <c r="DN65" s="32">
        <f t="shared" si="13"/>
        <v>0</v>
      </c>
    </row>
    <row r="66" spans="1:118" ht="16.5" customHeight="1">
      <c r="A66" s="22"/>
      <c r="B66" s="22"/>
      <c r="C66" s="33"/>
      <c r="D66" s="35"/>
      <c r="E66" s="36"/>
      <c r="F66" s="22"/>
      <c r="G66" s="22"/>
      <c r="H66" s="21"/>
      <c r="I66" s="21"/>
      <c r="J66" s="22"/>
      <c r="K66" s="22"/>
      <c r="L66" s="22"/>
      <c r="M66" s="22"/>
      <c r="N66" s="22"/>
      <c r="O66" s="22"/>
      <c r="P66" s="21"/>
      <c r="Q66" s="22"/>
      <c r="R66" s="22"/>
      <c r="S66" s="57"/>
      <c r="T66" s="22"/>
      <c r="U66" s="22"/>
      <c r="V66" s="57"/>
      <c r="W66" s="22"/>
      <c r="X66" s="22"/>
      <c r="Y66" s="22"/>
      <c r="Z66" s="21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37"/>
      <c r="CZ66" s="37"/>
      <c r="DA66" s="22"/>
      <c r="DB66" s="22"/>
      <c r="DC66" s="22"/>
      <c r="DD66" s="22"/>
      <c r="DE66" s="22"/>
      <c r="DF66" s="22"/>
      <c r="DH66" s="32">
        <f t="shared" si="7"/>
        <v>0</v>
      </c>
      <c r="DI66" s="32">
        <f t="shared" si="8"/>
        <v>0</v>
      </c>
      <c r="DJ66" s="32">
        <f t="shared" si="9"/>
        <v>0</v>
      </c>
      <c r="DK66" s="32">
        <f t="shared" si="10"/>
        <v>0</v>
      </c>
      <c r="DL66" s="32">
        <f t="shared" si="11"/>
        <v>0</v>
      </c>
      <c r="DM66" s="32">
        <f t="shared" si="12"/>
        <v>0</v>
      </c>
      <c r="DN66" s="32">
        <f t="shared" si="13"/>
        <v>0</v>
      </c>
    </row>
    <row r="67" spans="1:118" ht="16.5" customHeight="1">
      <c r="A67" s="22"/>
      <c r="B67" s="22"/>
      <c r="C67" s="33"/>
      <c r="D67" s="35"/>
      <c r="E67" s="36"/>
      <c r="F67" s="22"/>
      <c r="G67" s="22"/>
      <c r="H67" s="21"/>
      <c r="I67" s="21"/>
      <c r="J67" s="22"/>
      <c r="K67" s="22"/>
      <c r="L67" s="22"/>
      <c r="M67" s="22"/>
      <c r="N67" s="22"/>
      <c r="O67" s="22"/>
      <c r="P67" s="21"/>
      <c r="Q67" s="22"/>
      <c r="R67" s="22"/>
      <c r="S67" s="57"/>
      <c r="T67" s="22"/>
      <c r="U67" s="22"/>
      <c r="V67" s="57"/>
      <c r="W67" s="22"/>
      <c r="X67" s="22"/>
      <c r="Y67" s="22"/>
      <c r="Z67" s="21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37"/>
      <c r="CZ67" s="37"/>
      <c r="DA67" s="22"/>
      <c r="DB67" s="22"/>
      <c r="DC67" s="22"/>
      <c r="DD67" s="22"/>
      <c r="DE67" s="22"/>
      <c r="DF67" s="22"/>
      <c r="DH67" s="32">
        <f t="shared" si="7"/>
        <v>0</v>
      </c>
      <c r="DI67" s="32">
        <f t="shared" si="8"/>
        <v>0</v>
      </c>
      <c r="DJ67" s="32">
        <f t="shared" si="9"/>
        <v>0</v>
      </c>
      <c r="DK67" s="32">
        <f t="shared" si="10"/>
        <v>0</v>
      </c>
      <c r="DL67" s="32">
        <f t="shared" si="11"/>
        <v>0</v>
      </c>
      <c r="DM67" s="32">
        <f t="shared" si="12"/>
        <v>0</v>
      </c>
      <c r="DN67" s="32">
        <f t="shared" si="13"/>
        <v>0</v>
      </c>
    </row>
    <row r="68" spans="1:118" ht="16.5" customHeight="1">
      <c r="A68" s="22"/>
      <c r="B68" s="22"/>
      <c r="C68" s="33"/>
      <c r="D68" s="35"/>
      <c r="E68" s="36"/>
      <c r="F68" s="22"/>
      <c r="G68" s="22"/>
      <c r="H68" s="21"/>
      <c r="I68" s="21"/>
      <c r="J68" s="22"/>
      <c r="K68" s="22"/>
      <c r="L68" s="22"/>
      <c r="M68" s="22"/>
      <c r="N68" s="22"/>
      <c r="O68" s="22"/>
      <c r="P68" s="21"/>
      <c r="Q68" s="22"/>
      <c r="R68" s="22"/>
      <c r="S68" s="57"/>
      <c r="T68" s="22"/>
      <c r="U68" s="22"/>
      <c r="V68" s="57"/>
      <c r="W68" s="22"/>
      <c r="X68" s="22"/>
      <c r="Y68" s="22"/>
      <c r="Z68" s="21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37"/>
      <c r="CZ68" s="37"/>
      <c r="DA68" s="22"/>
      <c r="DB68" s="22"/>
      <c r="DC68" s="22"/>
      <c r="DD68" s="22"/>
      <c r="DE68" s="22"/>
      <c r="DF68" s="22"/>
      <c r="DH68" s="32">
        <f t="shared" si="7"/>
        <v>0</v>
      </c>
      <c r="DI68" s="32">
        <f t="shared" si="8"/>
        <v>0</v>
      </c>
      <c r="DJ68" s="32">
        <f t="shared" si="9"/>
        <v>0</v>
      </c>
      <c r="DK68" s="32">
        <f t="shared" si="10"/>
        <v>0</v>
      </c>
      <c r="DL68" s="32">
        <f t="shared" si="11"/>
        <v>0</v>
      </c>
      <c r="DM68" s="32">
        <f t="shared" si="12"/>
        <v>0</v>
      </c>
      <c r="DN68" s="32">
        <f t="shared" si="13"/>
        <v>0</v>
      </c>
    </row>
    <row r="69" spans="1:118" ht="16.5" customHeight="1">
      <c r="A69" s="22"/>
      <c r="B69" s="22"/>
      <c r="C69" s="33"/>
      <c r="D69" s="35"/>
      <c r="E69" s="36"/>
      <c r="F69" s="22"/>
      <c r="G69" s="22"/>
      <c r="H69" s="21"/>
      <c r="I69" s="21"/>
      <c r="J69" s="22"/>
      <c r="K69" s="22"/>
      <c r="L69" s="22"/>
      <c r="M69" s="22"/>
      <c r="N69" s="22"/>
      <c r="O69" s="22"/>
      <c r="P69" s="21"/>
      <c r="Q69" s="22"/>
      <c r="R69" s="22"/>
      <c r="S69" s="57"/>
      <c r="T69" s="22"/>
      <c r="U69" s="22"/>
      <c r="V69" s="57"/>
      <c r="W69" s="22"/>
      <c r="X69" s="22"/>
      <c r="Y69" s="22"/>
      <c r="Z69" s="21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37"/>
      <c r="CZ69" s="37"/>
      <c r="DA69" s="22"/>
      <c r="DB69" s="22"/>
      <c r="DC69" s="22"/>
      <c r="DD69" s="22"/>
      <c r="DE69" s="22"/>
      <c r="DF69" s="22"/>
      <c r="DH69" s="32">
        <f t="shared" si="7"/>
        <v>0</v>
      </c>
      <c r="DI69" s="32">
        <f t="shared" si="8"/>
        <v>0</v>
      </c>
      <c r="DJ69" s="32">
        <f t="shared" si="9"/>
        <v>0</v>
      </c>
      <c r="DK69" s="32">
        <f t="shared" si="10"/>
        <v>0</v>
      </c>
      <c r="DL69" s="32">
        <f t="shared" si="11"/>
        <v>0</v>
      </c>
      <c r="DM69" s="32">
        <f t="shared" si="12"/>
        <v>0</v>
      </c>
      <c r="DN69" s="32">
        <f t="shared" si="13"/>
        <v>0</v>
      </c>
    </row>
    <row r="70" spans="1:118" ht="16.5" customHeight="1">
      <c r="A70" s="22"/>
      <c r="B70" s="22"/>
      <c r="C70" s="33"/>
      <c r="D70" s="35"/>
      <c r="E70" s="36"/>
      <c r="F70" s="22"/>
      <c r="G70" s="22"/>
      <c r="H70" s="21"/>
      <c r="I70" s="21"/>
      <c r="J70" s="22"/>
      <c r="K70" s="22"/>
      <c r="L70" s="22"/>
      <c r="M70" s="22"/>
      <c r="N70" s="22"/>
      <c r="O70" s="22"/>
      <c r="P70" s="21"/>
      <c r="Q70" s="22"/>
      <c r="R70" s="22"/>
      <c r="S70" s="57"/>
      <c r="T70" s="22"/>
      <c r="U70" s="22"/>
      <c r="V70" s="57"/>
      <c r="W70" s="22"/>
      <c r="X70" s="22"/>
      <c r="Y70" s="22"/>
      <c r="Z70" s="21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37"/>
      <c r="CZ70" s="37"/>
      <c r="DA70" s="22"/>
      <c r="DB70" s="22"/>
      <c r="DC70" s="22"/>
      <c r="DD70" s="22"/>
      <c r="DE70" s="22"/>
      <c r="DF70" s="22"/>
      <c r="DH70" s="32">
        <f aca="true" t="shared" si="14" ref="DH70:DH101">IF(AND(O70=1,AA70=0,CU70=1,CZ70=0),1,0)</f>
        <v>0</v>
      </c>
      <c r="DI70" s="32">
        <f aca="true" t="shared" si="15" ref="DI70:DI101">IF(AND(O70=1,AA70=1,CU70=1,CZ70=0),1,0)</f>
        <v>0</v>
      </c>
      <c r="DJ70" s="32">
        <f aca="true" t="shared" si="16" ref="DJ70:DJ101">IF(AND(O70=1,AA70=1,CU70=1,CZ70=1),1,0)</f>
        <v>0</v>
      </c>
      <c r="DK70" s="32">
        <f aca="true" t="shared" si="17" ref="DK70:DK101">IF(AND(O70=1,CV70=1,CZ70=0),1,0)</f>
        <v>0</v>
      </c>
      <c r="DL70" s="32">
        <f aca="true" t="shared" si="18" ref="DL70:DL101">IF(AND(O70=1,CV70=1,CZ70=1),1,0)</f>
        <v>0</v>
      </c>
      <c r="DM70" s="32">
        <f aca="true" t="shared" si="19" ref="DM70:DM101">IF(AND(R70=1,CV70=0,CZ70=1),1,0)</f>
        <v>0</v>
      </c>
      <c r="DN70" s="32">
        <f aca="true" t="shared" si="20" ref="DN70:DN101">IF(AND(U70=1,CV70=0,CZ70=1),1,0)</f>
        <v>0</v>
      </c>
    </row>
    <row r="71" spans="1:118" ht="16.5" customHeight="1">
      <c r="A71" s="22"/>
      <c r="B71" s="22"/>
      <c r="C71" s="33"/>
      <c r="D71" s="35"/>
      <c r="E71" s="36"/>
      <c r="F71" s="22"/>
      <c r="G71" s="22"/>
      <c r="H71" s="21"/>
      <c r="I71" s="21"/>
      <c r="J71" s="22"/>
      <c r="K71" s="22"/>
      <c r="L71" s="22"/>
      <c r="M71" s="22"/>
      <c r="N71" s="22"/>
      <c r="O71" s="22"/>
      <c r="P71" s="21"/>
      <c r="Q71" s="22"/>
      <c r="R71" s="22"/>
      <c r="S71" s="57"/>
      <c r="T71" s="22"/>
      <c r="U71" s="22"/>
      <c r="V71" s="57"/>
      <c r="W71" s="22"/>
      <c r="X71" s="22"/>
      <c r="Y71" s="22"/>
      <c r="Z71" s="21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37"/>
      <c r="CZ71" s="37"/>
      <c r="DA71" s="22"/>
      <c r="DB71" s="22"/>
      <c r="DC71" s="22"/>
      <c r="DD71" s="22"/>
      <c r="DE71" s="22"/>
      <c r="DF71" s="22"/>
      <c r="DH71" s="32">
        <f t="shared" si="14"/>
        <v>0</v>
      </c>
      <c r="DI71" s="32">
        <f t="shared" si="15"/>
        <v>0</v>
      </c>
      <c r="DJ71" s="32">
        <f t="shared" si="16"/>
        <v>0</v>
      </c>
      <c r="DK71" s="32">
        <f t="shared" si="17"/>
        <v>0</v>
      </c>
      <c r="DL71" s="32">
        <f t="shared" si="18"/>
        <v>0</v>
      </c>
      <c r="DM71" s="32">
        <f t="shared" si="19"/>
        <v>0</v>
      </c>
      <c r="DN71" s="32">
        <f t="shared" si="20"/>
        <v>0</v>
      </c>
    </row>
    <row r="72" spans="1:118" ht="16.5" customHeight="1">
      <c r="A72" s="22"/>
      <c r="B72" s="22"/>
      <c r="C72" s="33"/>
      <c r="D72" s="35"/>
      <c r="E72" s="36"/>
      <c r="F72" s="22"/>
      <c r="G72" s="22"/>
      <c r="H72" s="21"/>
      <c r="I72" s="21"/>
      <c r="J72" s="22"/>
      <c r="K72" s="22"/>
      <c r="L72" s="22"/>
      <c r="M72" s="22"/>
      <c r="N72" s="22"/>
      <c r="O72" s="22"/>
      <c r="P72" s="21"/>
      <c r="Q72" s="22"/>
      <c r="R72" s="22"/>
      <c r="S72" s="57"/>
      <c r="T72" s="22"/>
      <c r="U72" s="22"/>
      <c r="V72" s="57"/>
      <c r="W72" s="22"/>
      <c r="X72" s="22"/>
      <c r="Y72" s="22"/>
      <c r="Z72" s="21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37"/>
      <c r="CZ72" s="37"/>
      <c r="DA72" s="22"/>
      <c r="DB72" s="22"/>
      <c r="DC72" s="22"/>
      <c r="DD72" s="22"/>
      <c r="DE72" s="22"/>
      <c r="DF72" s="22"/>
      <c r="DH72" s="32">
        <f t="shared" si="14"/>
        <v>0</v>
      </c>
      <c r="DI72" s="32">
        <f t="shared" si="15"/>
        <v>0</v>
      </c>
      <c r="DJ72" s="32">
        <f t="shared" si="16"/>
        <v>0</v>
      </c>
      <c r="DK72" s="32">
        <f t="shared" si="17"/>
        <v>0</v>
      </c>
      <c r="DL72" s="32">
        <f t="shared" si="18"/>
        <v>0</v>
      </c>
      <c r="DM72" s="32">
        <f t="shared" si="19"/>
        <v>0</v>
      </c>
      <c r="DN72" s="32">
        <f t="shared" si="20"/>
        <v>0</v>
      </c>
    </row>
    <row r="73" spans="1:118" ht="16.5" customHeight="1">
      <c r="A73" s="22"/>
      <c r="B73" s="22"/>
      <c r="C73" s="33"/>
      <c r="D73" s="35"/>
      <c r="E73" s="36"/>
      <c r="F73" s="22"/>
      <c r="G73" s="22"/>
      <c r="H73" s="21"/>
      <c r="I73" s="21"/>
      <c r="J73" s="22"/>
      <c r="K73" s="22"/>
      <c r="L73" s="22"/>
      <c r="M73" s="22"/>
      <c r="N73" s="22"/>
      <c r="O73" s="22"/>
      <c r="P73" s="21"/>
      <c r="Q73" s="22"/>
      <c r="R73" s="22"/>
      <c r="S73" s="57"/>
      <c r="T73" s="22"/>
      <c r="U73" s="22"/>
      <c r="V73" s="57"/>
      <c r="W73" s="22"/>
      <c r="X73" s="22"/>
      <c r="Y73" s="22"/>
      <c r="Z73" s="21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37"/>
      <c r="CZ73" s="37"/>
      <c r="DA73" s="22"/>
      <c r="DB73" s="22"/>
      <c r="DC73" s="22"/>
      <c r="DD73" s="22"/>
      <c r="DE73" s="22"/>
      <c r="DF73" s="22"/>
      <c r="DH73" s="32">
        <f t="shared" si="14"/>
        <v>0</v>
      </c>
      <c r="DI73" s="32">
        <f t="shared" si="15"/>
        <v>0</v>
      </c>
      <c r="DJ73" s="32">
        <f t="shared" si="16"/>
        <v>0</v>
      </c>
      <c r="DK73" s="32">
        <f t="shared" si="17"/>
        <v>0</v>
      </c>
      <c r="DL73" s="32">
        <f t="shared" si="18"/>
        <v>0</v>
      </c>
      <c r="DM73" s="32">
        <f t="shared" si="19"/>
        <v>0</v>
      </c>
      <c r="DN73" s="32">
        <f t="shared" si="20"/>
        <v>0</v>
      </c>
    </row>
    <row r="74" spans="1:118" ht="16.5" customHeight="1">
      <c r="A74" s="22"/>
      <c r="B74" s="22"/>
      <c r="C74" s="33"/>
      <c r="D74" s="35"/>
      <c r="E74" s="36"/>
      <c r="F74" s="22"/>
      <c r="G74" s="22"/>
      <c r="H74" s="21"/>
      <c r="I74" s="21"/>
      <c r="J74" s="22"/>
      <c r="K74" s="22"/>
      <c r="L74" s="22"/>
      <c r="M74" s="22"/>
      <c r="N74" s="22"/>
      <c r="O74" s="22"/>
      <c r="P74" s="21"/>
      <c r="Q74" s="22"/>
      <c r="R74" s="22"/>
      <c r="S74" s="57"/>
      <c r="T74" s="22"/>
      <c r="U74" s="22"/>
      <c r="V74" s="57"/>
      <c r="W74" s="22"/>
      <c r="X74" s="22"/>
      <c r="Y74" s="22"/>
      <c r="Z74" s="21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37"/>
      <c r="CZ74" s="37"/>
      <c r="DA74" s="22"/>
      <c r="DB74" s="22"/>
      <c r="DC74" s="22"/>
      <c r="DD74" s="22"/>
      <c r="DE74" s="22"/>
      <c r="DF74" s="22"/>
      <c r="DH74" s="32">
        <f t="shared" si="14"/>
        <v>0</v>
      </c>
      <c r="DI74" s="32">
        <f t="shared" si="15"/>
        <v>0</v>
      </c>
      <c r="DJ74" s="32">
        <f t="shared" si="16"/>
        <v>0</v>
      </c>
      <c r="DK74" s="32">
        <f t="shared" si="17"/>
        <v>0</v>
      </c>
      <c r="DL74" s="32">
        <f t="shared" si="18"/>
        <v>0</v>
      </c>
      <c r="DM74" s="32">
        <f t="shared" si="19"/>
        <v>0</v>
      </c>
      <c r="DN74" s="32">
        <f t="shared" si="20"/>
        <v>0</v>
      </c>
    </row>
    <row r="75" spans="1:118" ht="16.5" customHeight="1">
      <c r="A75" s="22"/>
      <c r="B75" s="22"/>
      <c r="C75" s="33"/>
      <c r="D75" s="35"/>
      <c r="E75" s="36"/>
      <c r="F75" s="22"/>
      <c r="G75" s="22"/>
      <c r="H75" s="21"/>
      <c r="I75" s="21"/>
      <c r="J75" s="22"/>
      <c r="K75" s="22"/>
      <c r="L75" s="22"/>
      <c r="M75" s="22"/>
      <c r="N75" s="22"/>
      <c r="O75" s="22"/>
      <c r="P75" s="21"/>
      <c r="Q75" s="22"/>
      <c r="R75" s="22"/>
      <c r="S75" s="57"/>
      <c r="T75" s="22"/>
      <c r="U75" s="22"/>
      <c r="V75" s="57"/>
      <c r="W75" s="22"/>
      <c r="X75" s="22"/>
      <c r="Y75" s="22"/>
      <c r="Z75" s="21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37"/>
      <c r="CZ75" s="37"/>
      <c r="DA75" s="22"/>
      <c r="DB75" s="22"/>
      <c r="DC75" s="22"/>
      <c r="DD75" s="22"/>
      <c r="DE75" s="22"/>
      <c r="DF75" s="22"/>
      <c r="DH75" s="32">
        <f t="shared" si="14"/>
        <v>0</v>
      </c>
      <c r="DI75" s="32">
        <f t="shared" si="15"/>
        <v>0</v>
      </c>
      <c r="DJ75" s="32">
        <f t="shared" si="16"/>
        <v>0</v>
      </c>
      <c r="DK75" s="32">
        <f t="shared" si="17"/>
        <v>0</v>
      </c>
      <c r="DL75" s="32">
        <f t="shared" si="18"/>
        <v>0</v>
      </c>
      <c r="DM75" s="32">
        <f t="shared" si="19"/>
        <v>0</v>
      </c>
      <c r="DN75" s="32">
        <f t="shared" si="20"/>
        <v>0</v>
      </c>
    </row>
    <row r="76" spans="1:118" ht="16.5" customHeight="1">
      <c r="A76" s="22"/>
      <c r="B76" s="22"/>
      <c r="C76" s="33"/>
      <c r="D76" s="35"/>
      <c r="E76" s="36"/>
      <c r="F76" s="22"/>
      <c r="G76" s="22"/>
      <c r="H76" s="21"/>
      <c r="I76" s="21"/>
      <c r="J76" s="22"/>
      <c r="K76" s="22"/>
      <c r="L76" s="22"/>
      <c r="M76" s="22"/>
      <c r="N76" s="22"/>
      <c r="O76" s="22"/>
      <c r="P76" s="21"/>
      <c r="Q76" s="22"/>
      <c r="R76" s="22"/>
      <c r="S76" s="57"/>
      <c r="T76" s="22"/>
      <c r="U76" s="22"/>
      <c r="V76" s="57"/>
      <c r="W76" s="22"/>
      <c r="X76" s="22"/>
      <c r="Y76" s="22"/>
      <c r="Z76" s="21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37"/>
      <c r="CZ76" s="37"/>
      <c r="DA76" s="22"/>
      <c r="DB76" s="22"/>
      <c r="DC76" s="22"/>
      <c r="DD76" s="22"/>
      <c r="DE76" s="22"/>
      <c r="DF76" s="22"/>
      <c r="DH76" s="32">
        <f t="shared" si="14"/>
        <v>0</v>
      </c>
      <c r="DI76" s="32">
        <f t="shared" si="15"/>
        <v>0</v>
      </c>
      <c r="DJ76" s="32">
        <f t="shared" si="16"/>
        <v>0</v>
      </c>
      <c r="DK76" s="32">
        <f t="shared" si="17"/>
        <v>0</v>
      </c>
      <c r="DL76" s="32">
        <f t="shared" si="18"/>
        <v>0</v>
      </c>
      <c r="DM76" s="32">
        <f t="shared" si="19"/>
        <v>0</v>
      </c>
      <c r="DN76" s="32">
        <f t="shared" si="20"/>
        <v>0</v>
      </c>
    </row>
    <row r="77" spans="1:118" ht="16.5" customHeight="1">
      <c r="A77" s="22"/>
      <c r="B77" s="22"/>
      <c r="C77" s="33"/>
      <c r="D77" s="35"/>
      <c r="E77" s="36"/>
      <c r="F77" s="22"/>
      <c r="G77" s="22"/>
      <c r="H77" s="21"/>
      <c r="I77" s="21"/>
      <c r="J77" s="22"/>
      <c r="K77" s="22"/>
      <c r="L77" s="22"/>
      <c r="M77" s="22"/>
      <c r="N77" s="22"/>
      <c r="O77" s="22"/>
      <c r="P77" s="21"/>
      <c r="Q77" s="22"/>
      <c r="R77" s="22"/>
      <c r="S77" s="57"/>
      <c r="T77" s="22"/>
      <c r="U77" s="22"/>
      <c r="V77" s="57"/>
      <c r="W77" s="22"/>
      <c r="X77" s="22"/>
      <c r="Y77" s="22"/>
      <c r="Z77" s="21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37"/>
      <c r="CZ77" s="37"/>
      <c r="DA77" s="22"/>
      <c r="DB77" s="22"/>
      <c r="DC77" s="22"/>
      <c r="DD77" s="22"/>
      <c r="DE77" s="22"/>
      <c r="DF77" s="22"/>
      <c r="DH77" s="32">
        <f t="shared" si="14"/>
        <v>0</v>
      </c>
      <c r="DI77" s="32">
        <f t="shared" si="15"/>
        <v>0</v>
      </c>
      <c r="DJ77" s="32">
        <f t="shared" si="16"/>
        <v>0</v>
      </c>
      <c r="DK77" s="32">
        <f t="shared" si="17"/>
        <v>0</v>
      </c>
      <c r="DL77" s="32">
        <f t="shared" si="18"/>
        <v>0</v>
      </c>
      <c r="DM77" s="32">
        <f t="shared" si="19"/>
        <v>0</v>
      </c>
      <c r="DN77" s="32">
        <f t="shared" si="20"/>
        <v>0</v>
      </c>
    </row>
    <row r="78" spans="1:118" ht="16.5" customHeight="1">
      <c r="A78" s="22"/>
      <c r="B78" s="22"/>
      <c r="C78" s="33"/>
      <c r="D78" s="35"/>
      <c r="E78" s="36"/>
      <c r="F78" s="22"/>
      <c r="G78" s="22"/>
      <c r="H78" s="21"/>
      <c r="I78" s="21"/>
      <c r="J78" s="22"/>
      <c r="K78" s="22"/>
      <c r="L78" s="22"/>
      <c r="M78" s="22"/>
      <c r="N78" s="22"/>
      <c r="O78" s="22"/>
      <c r="P78" s="21"/>
      <c r="Q78" s="22"/>
      <c r="R78" s="22"/>
      <c r="S78" s="57"/>
      <c r="T78" s="22"/>
      <c r="U78" s="22"/>
      <c r="V78" s="57"/>
      <c r="W78" s="22"/>
      <c r="X78" s="22"/>
      <c r="Y78" s="22"/>
      <c r="Z78" s="21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37"/>
      <c r="CZ78" s="37"/>
      <c r="DA78" s="22"/>
      <c r="DB78" s="22"/>
      <c r="DC78" s="22"/>
      <c r="DD78" s="22"/>
      <c r="DE78" s="22"/>
      <c r="DF78" s="22"/>
      <c r="DH78" s="32">
        <f t="shared" si="14"/>
        <v>0</v>
      </c>
      <c r="DI78" s="32">
        <f t="shared" si="15"/>
        <v>0</v>
      </c>
      <c r="DJ78" s="32">
        <f t="shared" si="16"/>
        <v>0</v>
      </c>
      <c r="DK78" s="32">
        <f t="shared" si="17"/>
        <v>0</v>
      </c>
      <c r="DL78" s="32">
        <f t="shared" si="18"/>
        <v>0</v>
      </c>
      <c r="DM78" s="32">
        <f t="shared" si="19"/>
        <v>0</v>
      </c>
      <c r="DN78" s="32">
        <f t="shared" si="20"/>
        <v>0</v>
      </c>
    </row>
    <row r="79" spans="1:118" ht="16.5" customHeight="1">
      <c r="A79" s="22"/>
      <c r="B79" s="22"/>
      <c r="C79" s="33"/>
      <c r="D79" s="35"/>
      <c r="E79" s="36"/>
      <c r="F79" s="22"/>
      <c r="G79" s="22"/>
      <c r="H79" s="21"/>
      <c r="I79" s="21"/>
      <c r="J79" s="22"/>
      <c r="K79" s="22"/>
      <c r="L79" s="22"/>
      <c r="M79" s="22"/>
      <c r="N79" s="22"/>
      <c r="O79" s="22"/>
      <c r="P79" s="21"/>
      <c r="Q79" s="22"/>
      <c r="R79" s="22"/>
      <c r="S79" s="57"/>
      <c r="T79" s="22"/>
      <c r="U79" s="22"/>
      <c r="V79" s="57"/>
      <c r="W79" s="22"/>
      <c r="X79" s="22"/>
      <c r="Y79" s="22"/>
      <c r="Z79" s="21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37"/>
      <c r="CZ79" s="37"/>
      <c r="DA79" s="22"/>
      <c r="DB79" s="22"/>
      <c r="DC79" s="22"/>
      <c r="DD79" s="22"/>
      <c r="DE79" s="22"/>
      <c r="DF79" s="22"/>
      <c r="DH79" s="32">
        <f t="shared" si="14"/>
        <v>0</v>
      </c>
      <c r="DI79" s="32">
        <f t="shared" si="15"/>
        <v>0</v>
      </c>
      <c r="DJ79" s="32">
        <f t="shared" si="16"/>
        <v>0</v>
      </c>
      <c r="DK79" s="32">
        <f t="shared" si="17"/>
        <v>0</v>
      </c>
      <c r="DL79" s="32">
        <f t="shared" si="18"/>
        <v>0</v>
      </c>
      <c r="DM79" s="32">
        <f t="shared" si="19"/>
        <v>0</v>
      </c>
      <c r="DN79" s="32">
        <f t="shared" si="20"/>
        <v>0</v>
      </c>
    </row>
    <row r="80" spans="1:118" ht="16.5" customHeight="1">
      <c r="A80" s="22"/>
      <c r="B80" s="22"/>
      <c r="C80" s="33"/>
      <c r="D80" s="35"/>
      <c r="E80" s="36"/>
      <c r="F80" s="22"/>
      <c r="G80" s="22"/>
      <c r="H80" s="21"/>
      <c r="I80" s="21"/>
      <c r="J80" s="22"/>
      <c r="K80" s="22"/>
      <c r="L80" s="22"/>
      <c r="M80" s="22"/>
      <c r="N80" s="22"/>
      <c r="O80" s="22"/>
      <c r="P80" s="21"/>
      <c r="Q80" s="22"/>
      <c r="R80" s="22"/>
      <c r="S80" s="57"/>
      <c r="T80" s="22"/>
      <c r="U80" s="22"/>
      <c r="V80" s="57"/>
      <c r="W80" s="22"/>
      <c r="X80" s="22"/>
      <c r="Y80" s="22"/>
      <c r="Z80" s="21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37"/>
      <c r="CZ80" s="37"/>
      <c r="DA80" s="22"/>
      <c r="DB80" s="22"/>
      <c r="DC80" s="22"/>
      <c r="DD80" s="22"/>
      <c r="DE80" s="22"/>
      <c r="DF80" s="22"/>
      <c r="DH80" s="32">
        <f t="shared" si="14"/>
        <v>0</v>
      </c>
      <c r="DI80" s="32">
        <f t="shared" si="15"/>
        <v>0</v>
      </c>
      <c r="DJ80" s="32">
        <f t="shared" si="16"/>
        <v>0</v>
      </c>
      <c r="DK80" s="32">
        <f t="shared" si="17"/>
        <v>0</v>
      </c>
      <c r="DL80" s="32">
        <f t="shared" si="18"/>
        <v>0</v>
      </c>
      <c r="DM80" s="32">
        <f t="shared" si="19"/>
        <v>0</v>
      </c>
      <c r="DN80" s="32">
        <f t="shared" si="20"/>
        <v>0</v>
      </c>
    </row>
    <row r="81" spans="1:118" ht="16.5" customHeight="1">
      <c r="A81" s="22"/>
      <c r="B81" s="22"/>
      <c r="C81" s="33"/>
      <c r="D81" s="35"/>
      <c r="E81" s="36"/>
      <c r="F81" s="22"/>
      <c r="G81" s="22"/>
      <c r="H81" s="21"/>
      <c r="I81" s="21"/>
      <c r="J81" s="22"/>
      <c r="K81" s="22"/>
      <c r="L81" s="22"/>
      <c r="M81" s="22"/>
      <c r="N81" s="22"/>
      <c r="O81" s="22"/>
      <c r="P81" s="21"/>
      <c r="Q81" s="22"/>
      <c r="R81" s="22"/>
      <c r="S81" s="57"/>
      <c r="T81" s="22"/>
      <c r="U81" s="22"/>
      <c r="V81" s="57"/>
      <c r="W81" s="22"/>
      <c r="X81" s="22"/>
      <c r="Y81" s="22"/>
      <c r="Z81" s="21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37"/>
      <c r="CZ81" s="37"/>
      <c r="DA81" s="22"/>
      <c r="DB81" s="22"/>
      <c r="DC81" s="22"/>
      <c r="DD81" s="22"/>
      <c r="DE81" s="22"/>
      <c r="DF81" s="22"/>
      <c r="DH81" s="32">
        <f t="shared" si="14"/>
        <v>0</v>
      </c>
      <c r="DI81" s="32">
        <f t="shared" si="15"/>
        <v>0</v>
      </c>
      <c r="DJ81" s="32">
        <f t="shared" si="16"/>
        <v>0</v>
      </c>
      <c r="DK81" s="32">
        <f t="shared" si="17"/>
        <v>0</v>
      </c>
      <c r="DL81" s="32">
        <f t="shared" si="18"/>
        <v>0</v>
      </c>
      <c r="DM81" s="32">
        <f t="shared" si="19"/>
        <v>0</v>
      </c>
      <c r="DN81" s="32">
        <f t="shared" si="20"/>
        <v>0</v>
      </c>
    </row>
    <row r="82" spans="1:118" ht="16.5" customHeight="1">
      <c r="A82" s="22"/>
      <c r="B82" s="22"/>
      <c r="C82" s="33"/>
      <c r="D82" s="35"/>
      <c r="E82" s="36"/>
      <c r="F82" s="22"/>
      <c r="G82" s="22"/>
      <c r="H82" s="21"/>
      <c r="I82" s="21"/>
      <c r="J82" s="22"/>
      <c r="K82" s="22"/>
      <c r="L82" s="22"/>
      <c r="M82" s="22"/>
      <c r="N82" s="22"/>
      <c r="O82" s="22"/>
      <c r="P82" s="21"/>
      <c r="Q82" s="22"/>
      <c r="R82" s="22"/>
      <c r="S82" s="57"/>
      <c r="T82" s="22"/>
      <c r="U82" s="22"/>
      <c r="V82" s="57"/>
      <c r="W82" s="22"/>
      <c r="X82" s="22"/>
      <c r="Y82" s="22"/>
      <c r="Z82" s="21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37"/>
      <c r="CZ82" s="37"/>
      <c r="DA82" s="22"/>
      <c r="DB82" s="22"/>
      <c r="DC82" s="22"/>
      <c r="DD82" s="22"/>
      <c r="DE82" s="22"/>
      <c r="DF82" s="22"/>
      <c r="DH82" s="32">
        <f t="shared" si="14"/>
        <v>0</v>
      </c>
      <c r="DI82" s="32">
        <f t="shared" si="15"/>
        <v>0</v>
      </c>
      <c r="DJ82" s="32">
        <f t="shared" si="16"/>
        <v>0</v>
      </c>
      <c r="DK82" s="32">
        <f t="shared" si="17"/>
        <v>0</v>
      </c>
      <c r="DL82" s="32">
        <f t="shared" si="18"/>
        <v>0</v>
      </c>
      <c r="DM82" s="32">
        <f t="shared" si="19"/>
        <v>0</v>
      </c>
      <c r="DN82" s="32">
        <f t="shared" si="20"/>
        <v>0</v>
      </c>
    </row>
    <row r="83" spans="1:118" ht="16.5" customHeight="1">
      <c r="A83" s="22"/>
      <c r="B83" s="22"/>
      <c r="C83" s="33"/>
      <c r="D83" s="35"/>
      <c r="E83" s="36"/>
      <c r="F83" s="22"/>
      <c r="G83" s="22"/>
      <c r="H83" s="21"/>
      <c r="I83" s="21"/>
      <c r="J83" s="22"/>
      <c r="K83" s="22"/>
      <c r="L83" s="22"/>
      <c r="M83" s="22"/>
      <c r="N83" s="22"/>
      <c r="O83" s="22"/>
      <c r="P83" s="21"/>
      <c r="Q83" s="22"/>
      <c r="R83" s="22"/>
      <c r="S83" s="57"/>
      <c r="T83" s="22"/>
      <c r="U83" s="22"/>
      <c r="V83" s="57"/>
      <c r="W83" s="22"/>
      <c r="X83" s="22"/>
      <c r="Y83" s="22"/>
      <c r="Z83" s="21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37"/>
      <c r="CZ83" s="37"/>
      <c r="DA83" s="22"/>
      <c r="DB83" s="22"/>
      <c r="DC83" s="22"/>
      <c r="DD83" s="22"/>
      <c r="DE83" s="22"/>
      <c r="DF83" s="22"/>
      <c r="DH83" s="32">
        <f t="shared" si="14"/>
        <v>0</v>
      </c>
      <c r="DI83" s="32">
        <f t="shared" si="15"/>
        <v>0</v>
      </c>
      <c r="DJ83" s="32">
        <f t="shared" si="16"/>
        <v>0</v>
      </c>
      <c r="DK83" s="32">
        <f t="shared" si="17"/>
        <v>0</v>
      </c>
      <c r="DL83" s="32">
        <f t="shared" si="18"/>
        <v>0</v>
      </c>
      <c r="DM83" s="32">
        <f t="shared" si="19"/>
        <v>0</v>
      </c>
      <c r="DN83" s="32">
        <f t="shared" si="20"/>
        <v>0</v>
      </c>
    </row>
    <row r="84" spans="1:118" ht="16.5" customHeight="1">
      <c r="A84" s="22"/>
      <c r="B84" s="22"/>
      <c r="C84" s="33"/>
      <c r="D84" s="35"/>
      <c r="E84" s="36"/>
      <c r="F84" s="22"/>
      <c r="G84" s="22"/>
      <c r="H84" s="21"/>
      <c r="I84" s="21"/>
      <c r="J84" s="22"/>
      <c r="K84" s="22"/>
      <c r="L84" s="22"/>
      <c r="M84" s="22"/>
      <c r="N84" s="22"/>
      <c r="O84" s="22"/>
      <c r="P84" s="21"/>
      <c r="Q84" s="22"/>
      <c r="R84" s="22"/>
      <c r="S84" s="57"/>
      <c r="T84" s="22"/>
      <c r="U84" s="22"/>
      <c r="V84" s="57"/>
      <c r="W84" s="22"/>
      <c r="X84" s="22"/>
      <c r="Y84" s="22"/>
      <c r="Z84" s="21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37"/>
      <c r="CZ84" s="37"/>
      <c r="DA84" s="22"/>
      <c r="DB84" s="22"/>
      <c r="DC84" s="22"/>
      <c r="DD84" s="22"/>
      <c r="DE84" s="22"/>
      <c r="DF84" s="22"/>
      <c r="DH84" s="32">
        <f t="shared" si="14"/>
        <v>0</v>
      </c>
      <c r="DI84" s="32">
        <f t="shared" si="15"/>
        <v>0</v>
      </c>
      <c r="DJ84" s="32">
        <f t="shared" si="16"/>
        <v>0</v>
      </c>
      <c r="DK84" s="32">
        <f t="shared" si="17"/>
        <v>0</v>
      </c>
      <c r="DL84" s="32">
        <f t="shared" si="18"/>
        <v>0</v>
      </c>
      <c r="DM84" s="32">
        <f t="shared" si="19"/>
        <v>0</v>
      </c>
      <c r="DN84" s="32">
        <f t="shared" si="20"/>
        <v>0</v>
      </c>
    </row>
    <row r="85" spans="1:118" ht="16.5" customHeight="1">
      <c r="A85" s="22"/>
      <c r="B85" s="22"/>
      <c r="C85" s="33"/>
      <c r="D85" s="35"/>
      <c r="E85" s="36"/>
      <c r="F85" s="22"/>
      <c r="G85" s="22"/>
      <c r="H85" s="21"/>
      <c r="I85" s="21"/>
      <c r="J85" s="22"/>
      <c r="K85" s="22"/>
      <c r="L85" s="22"/>
      <c r="M85" s="22"/>
      <c r="N85" s="22"/>
      <c r="O85" s="22"/>
      <c r="P85" s="21"/>
      <c r="Q85" s="22"/>
      <c r="R85" s="22"/>
      <c r="S85" s="57"/>
      <c r="T85" s="22"/>
      <c r="U85" s="22"/>
      <c r="V85" s="57"/>
      <c r="W85" s="22"/>
      <c r="X85" s="22"/>
      <c r="Y85" s="22"/>
      <c r="Z85" s="21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37"/>
      <c r="CZ85" s="37"/>
      <c r="DA85" s="22"/>
      <c r="DB85" s="22"/>
      <c r="DC85" s="22"/>
      <c r="DD85" s="22"/>
      <c r="DE85" s="22"/>
      <c r="DF85" s="22"/>
      <c r="DH85" s="32">
        <f t="shared" si="14"/>
        <v>0</v>
      </c>
      <c r="DI85" s="32">
        <f t="shared" si="15"/>
        <v>0</v>
      </c>
      <c r="DJ85" s="32">
        <f t="shared" si="16"/>
        <v>0</v>
      </c>
      <c r="DK85" s="32">
        <f t="shared" si="17"/>
        <v>0</v>
      </c>
      <c r="DL85" s="32">
        <f t="shared" si="18"/>
        <v>0</v>
      </c>
      <c r="DM85" s="32">
        <f t="shared" si="19"/>
        <v>0</v>
      </c>
      <c r="DN85" s="32">
        <f t="shared" si="20"/>
        <v>0</v>
      </c>
    </row>
    <row r="86" spans="1:118" ht="16.5" customHeight="1">
      <c r="A86" s="22"/>
      <c r="B86" s="22"/>
      <c r="C86" s="33"/>
      <c r="D86" s="35"/>
      <c r="E86" s="36"/>
      <c r="F86" s="22"/>
      <c r="G86" s="22"/>
      <c r="H86" s="21"/>
      <c r="I86" s="21"/>
      <c r="J86" s="22"/>
      <c r="K86" s="22"/>
      <c r="L86" s="22"/>
      <c r="M86" s="22"/>
      <c r="N86" s="22"/>
      <c r="O86" s="22"/>
      <c r="P86" s="21"/>
      <c r="Q86" s="22"/>
      <c r="R86" s="22"/>
      <c r="S86" s="57"/>
      <c r="T86" s="22"/>
      <c r="U86" s="22"/>
      <c r="V86" s="57"/>
      <c r="W86" s="22"/>
      <c r="X86" s="22"/>
      <c r="Y86" s="22"/>
      <c r="Z86" s="21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37"/>
      <c r="CZ86" s="37"/>
      <c r="DA86" s="22"/>
      <c r="DB86" s="22"/>
      <c r="DC86" s="22"/>
      <c r="DD86" s="22"/>
      <c r="DE86" s="22"/>
      <c r="DF86" s="22"/>
      <c r="DH86" s="32">
        <f t="shared" si="14"/>
        <v>0</v>
      </c>
      <c r="DI86" s="32">
        <f t="shared" si="15"/>
        <v>0</v>
      </c>
      <c r="DJ86" s="32">
        <f t="shared" si="16"/>
        <v>0</v>
      </c>
      <c r="DK86" s="32">
        <f t="shared" si="17"/>
        <v>0</v>
      </c>
      <c r="DL86" s="32">
        <f t="shared" si="18"/>
        <v>0</v>
      </c>
      <c r="DM86" s="32">
        <f t="shared" si="19"/>
        <v>0</v>
      </c>
      <c r="DN86" s="32">
        <f t="shared" si="20"/>
        <v>0</v>
      </c>
    </row>
    <row r="87" spans="1:118" ht="16.5" customHeight="1">
      <c r="A87" s="22"/>
      <c r="B87" s="22"/>
      <c r="C87" s="33"/>
      <c r="D87" s="35"/>
      <c r="E87" s="36"/>
      <c r="F87" s="22"/>
      <c r="G87" s="22"/>
      <c r="H87" s="21"/>
      <c r="I87" s="21"/>
      <c r="J87" s="22"/>
      <c r="K87" s="22"/>
      <c r="L87" s="22"/>
      <c r="M87" s="22"/>
      <c r="N87" s="22"/>
      <c r="O87" s="22"/>
      <c r="P87" s="21"/>
      <c r="Q87" s="22"/>
      <c r="R87" s="22"/>
      <c r="S87" s="57"/>
      <c r="T87" s="22"/>
      <c r="U87" s="22"/>
      <c r="V87" s="57"/>
      <c r="W87" s="22"/>
      <c r="X87" s="22"/>
      <c r="Y87" s="22"/>
      <c r="Z87" s="21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37"/>
      <c r="CZ87" s="37"/>
      <c r="DA87" s="22"/>
      <c r="DB87" s="22"/>
      <c r="DC87" s="22"/>
      <c r="DD87" s="22"/>
      <c r="DE87" s="22"/>
      <c r="DF87" s="22"/>
      <c r="DH87" s="32">
        <f t="shared" si="14"/>
        <v>0</v>
      </c>
      <c r="DI87" s="32">
        <f t="shared" si="15"/>
        <v>0</v>
      </c>
      <c r="DJ87" s="32">
        <f t="shared" si="16"/>
        <v>0</v>
      </c>
      <c r="DK87" s="32">
        <f t="shared" si="17"/>
        <v>0</v>
      </c>
      <c r="DL87" s="32">
        <f t="shared" si="18"/>
        <v>0</v>
      </c>
      <c r="DM87" s="32">
        <f t="shared" si="19"/>
        <v>0</v>
      </c>
      <c r="DN87" s="32">
        <f t="shared" si="20"/>
        <v>0</v>
      </c>
    </row>
    <row r="88" spans="1:118" ht="16.5" customHeight="1">
      <c r="A88" s="22"/>
      <c r="B88" s="22"/>
      <c r="C88" s="33"/>
      <c r="D88" s="35"/>
      <c r="E88" s="36"/>
      <c r="F88" s="22"/>
      <c r="G88" s="22"/>
      <c r="H88" s="21"/>
      <c r="I88" s="21"/>
      <c r="J88" s="22"/>
      <c r="K88" s="22"/>
      <c r="L88" s="22"/>
      <c r="M88" s="22"/>
      <c r="N88" s="22"/>
      <c r="O88" s="22"/>
      <c r="P88" s="21"/>
      <c r="Q88" s="22"/>
      <c r="R88" s="22"/>
      <c r="S88" s="57"/>
      <c r="T88" s="22"/>
      <c r="U88" s="22"/>
      <c r="V88" s="57"/>
      <c r="W88" s="22"/>
      <c r="X88" s="22"/>
      <c r="Y88" s="22"/>
      <c r="Z88" s="21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37"/>
      <c r="CZ88" s="37"/>
      <c r="DA88" s="22"/>
      <c r="DB88" s="22"/>
      <c r="DC88" s="22"/>
      <c r="DD88" s="22"/>
      <c r="DE88" s="22"/>
      <c r="DF88" s="22"/>
      <c r="DH88" s="32">
        <f t="shared" si="14"/>
        <v>0</v>
      </c>
      <c r="DI88" s="32">
        <f t="shared" si="15"/>
        <v>0</v>
      </c>
      <c r="DJ88" s="32">
        <f t="shared" si="16"/>
        <v>0</v>
      </c>
      <c r="DK88" s="32">
        <f t="shared" si="17"/>
        <v>0</v>
      </c>
      <c r="DL88" s="32">
        <f t="shared" si="18"/>
        <v>0</v>
      </c>
      <c r="DM88" s="32">
        <f t="shared" si="19"/>
        <v>0</v>
      </c>
      <c r="DN88" s="32">
        <f t="shared" si="20"/>
        <v>0</v>
      </c>
    </row>
    <row r="89" spans="1:118" ht="16.5" customHeight="1">
      <c r="A89" s="22"/>
      <c r="B89" s="22"/>
      <c r="C89" s="33"/>
      <c r="D89" s="35"/>
      <c r="E89" s="36"/>
      <c r="F89" s="22"/>
      <c r="G89" s="22"/>
      <c r="H89" s="21"/>
      <c r="I89" s="21"/>
      <c r="J89" s="22"/>
      <c r="K89" s="22"/>
      <c r="L89" s="22"/>
      <c r="M89" s="22"/>
      <c r="N89" s="22"/>
      <c r="O89" s="22"/>
      <c r="P89" s="21"/>
      <c r="Q89" s="22"/>
      <c r="R89" s="22"/>
      <c r="S89" s="57"/>
      <c r="T89" s="22"/>
      <c r="U89" s="22"/>
      <c r="V89" s="57"/>
      <c r="W89" s="22"/>
      <c r="X89" s="22"/>
      <c r="Y89" s="22"/>
      <c r="Z89" s="21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37"/>
      <c r="CZ89" s="37"/>
      <c r="DA89" s="22"/>
      <c r="DB89" s="22"/>
      <c r="DC89" s="22"/>
      <c r="DD89" s="22"/>
      <c r="DE89" s="22"/>
      <c r="DF89" s="22"/>
      <c r="DH89" s="32">
        <f t="shared" si="14"/>
        <v>0</v>
      </c>
      <c r="DI89" s="32">
        <f t="shared" si="15"/>
        <v>0</v>
      </c>
      <c r="DJ89" s="32">
        <f t="shared" si="16"/>
        <v>0</v>
      </c>
      <c r="DK89" s="32">
        <f t="shared" si="17"/>
        <v>0</v>
      </c>
      <c r="DL89" s="32">
        <f t="shared" si="18"/>
        <v>0</v>
      </c>
      <c r="DM89" s="32">
        <f t="shared" si="19"/>
        <v>0</v>
      </c>
      <c r="DN89" s="32">
        <f t="shared" si="20"/>
        <v>0</v>
      </c>
    </row>
    <row r="90" spans="1:118" ht="16.5" customHeight="1">
      <c r="A90" s="22"/>
      <c r="B90" s="22"/>
      <c r="C90" s="33"/>
      <c r="D90" s="35"/>
      <c r="E90" s="36"/>
      <c r="F90" s="22"/>
      <c r="G90" s="22"/>
      <c r="H90" s="21"/>
      <c r="I90" s="21"/>
      <c r="J90" s="22"/>
      <c r="K90" s="22"/>
      <c r="L90" s="22"/>
      <c r="M90" s="22"/>
      <c r="N90" s="22"/>
      <c r="O90" s="22"/>
      <c r="P90" s="21"/>
      <c r="Q90" s="22"/>
      <c r="R90" s="22"/>
      <c r="S90" s="57"/>
      <c r="T90" s="22"/>
      <c r="U90" s="22"/>
      <c r="V90" s="57"/>
      <c r="W90" s="22"/>
      <c r="X90" s="22"/>
      <c r="Y90" s="22"/>
      <c r="Z90" s="21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37"/>
      <c r="CZ90" s="37"/>
      <c r="DA90" s="22"/>
      <c r="DB90" s="22"/>
      <c r="DC90" s="22"/>
      <c r="DD90" s="22"/>
      <c r="DE90" s="22"/>
      <c r="DF90" s="22"/>
      <c r="DH90" s="32">
        <f t="shared" si="14"/>
        <v>0</v>
      </c>
      <c r="DI90" s="32">
        <f t="shared" si="15"/>
        <v>0</v>
      </c>
      <c r="DJ90" s="32">
        <f t="shared" si="16"/>
        <v>0</v>
      </c>
      <c r="DK90" s="32">
        <f t="shared" si="17"/>
        <v>0</v>
      </c>
      <c r="DL90" s="32">
        <f t="shared" si="18"/>
        <v>0</v>
      </c>
      <c r="DM90" s="32">
        <f t="shared" si="19"/>
        <v>0</v>
      </c>
      <c r="DN90" s="32">
        <f t="shared" si="20"/>
        <v>0</v>
      </c>
    </row>
    <row r="91" spans="1:118" ht="16.5" customHeight="1">
      <c r="A91" s="22"/>
      <c r="B91" s="22"/>
      <c r="C91" s="33"/>
      <c r="D91" s="35"/>
      <c r="E91" s="36"/>
      <c r="F91" s="22"/>
      <c r="G91" s="22"/>
      <c r="H91" s="21"/>
      <c r="I91" s="21"/>
      <c r="J91" s="22"/>
      <c r="K91" s="22"/>
      <c r="L91" s="22"/>
      <c r="M91" s="22"/>
      <c r="N91" s="22"/>
      <c r="O91" s="22"/>
      <c r="P91" s="21"/>
      <c r="Q91" s="22"/>
      <c r="R91" s="22"/>
      <c r="S91" s="57"/>
      <c r="T91" s="22"/>
      <c r="U91" s="22"/>
      <c r="V91" s="57"/>
      <c r="W91" s="22"/>
      <c r="X91" s="22"/>
      <c r="Y91" s="22"/>
      <c r="Z91" s="21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37"/>
      <c r="CZ91" s="37"/>
      <c r="DA91" s="22"/>
      <c r="DB91" s="22"/>
      <c r="DC91" s="22"/>
      <c r="DD91" s="22"/>
      <c r="DE91" s="22"/>
      <c r="DF91" s="22"/>
      <c r="DH91" s="32">
        <f t="shared" si="14"/>
        <v>0</v>
      </c>
      <c r="DI91" s="32">
        <f t="shared" si="15"/>
        <v>0</v>
      </c>
      <c r="DJ91" s="32">
        <f t="shared" si="16"/>
        <v>0</v>
      </c>
      <c r="DK91" s="32">
        <f t="shared" si="17"/>
        <v>0</v>
      </c>
      <c r="DL91" s="32">
        <f t="shared" si="18"/>
        <v>0</v>
      </c>
      <c r="DM91" s="32">
        <f t="shared" si="19"/>
        <v>0</v>
      </c>
      <c r="DN91" s="32">
        <f t="shared" si="20"/>
        <v>0</v>
      </c>
    </row>
    <row r="92" spans="1:118" ht="16.5" customHeight="1">
      <c r="A92" s="22"/>
      <c r="B92" s="22"/>
      <c r="C92" s="33"/>
      <c r="D92" s="35"/>
      <c r="E92" s="36"/>
      <c r="F92" s="22"/>
      <c r="G92" s="22"/>
      <c r="H92" s="21"/>
      <c r="I92" s="21"/>
      <c r="J92" s="22"/>
      <c r="K92" s="22"/>
      <c r="L92" s="22"/>
      <c r="M92" s="22"/>
      <c r="N92" s="22"/>
      <c r="O92" s="22"/>
      <c r="P92" s="21"/>
      <c r="Q92" s="22"/>
      <c r="R92" s="22"/>
      <c r="S92" s="57"/>
      <c r="T92" s="22"/>
      <c r="U92" s="22"/>
      <c r="V92" s="57"/>
      <c r="W92" s="22"/>
      <c r="X92" s="22"/>
      <c r="Y92" s="22"/>
      <c r="Z92" s="21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37"/>
      <c r="CZ92" s="37"/>
      <c r="DA92" s="22"/>
      <c r="DB92" s="22"/>
      <c r="DC92" s="22"/>
      <c r="DD92" s="22"/>
      <c r="DE92" s="22"/>
      <c r="DF92" s="22"/>
      <c r="DH92" s="32">
        <f t="shared" si="14"/>
        <v>0</v>
      </c>
      <c r="DI92" s="32">
        <f t="shared" si="15"/>
        <v>0</v>
      </c>
      <c r="DJ92" s="32">
        <f t="shared" si="16"/>
        <v>0</v>
      </c>
      <c r="DK92" s="32">
        <f t="shared" si="17"/>
        <v>0</v>
      </c>
      <c r="DL92" s="32">
        <f t="shared" si="18"/>
        <v>0</v>
      </c>
      <c r="DM92" s="32">
        <f t="shared" si="19"/>
        <v>0</v>
      </c>
      <c r="DN92" s="32">
        <f t="shared" si="20"/>
        <v>0</v>
      </c>
    </row>
    <row r="93" spans="1:118" ht="16.5" customHeight="1">
      <c r="A93" s="22"/>
      <c r="B93" s="22"/>
      <c r="C93" s="33"/>
      <c r="D93" s="35"/>
      <c r="E93" s="36"/>
      <c r="F93" s="22"/>
      <c r="G93" s="22"/>
      <c r="H93" s="21"/>
      <c r="I93" s="21"/>
      <c r="J93" s="22"/>
      <c r="K93" s="22"/>
      <c r="L93" s="22"/>
      <c r="M93" s="22"/>
      <c r="N93" s="22"/>
      <c r="O93" s="22"/>
      <c r="P93" s="21"/>
      <c r="Q93" s="22"/>
      <c r="R93" s="22"/>
      <c r="S93" s="57"/>
      <c r="T93" s="22"/>
      <c r="U93" s="22"/>
      <c r="V93" s="57"/>
      <c r="W93" s="22"/>
      <c r="X93" s="22"/>
      <c r="Y93" s="22"/>
      <c r="Z93" s="21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37"/>
      <c r="CZ93" s="37"/>
      <c r="DA93" s="22"/>
      <c r="DB93" s="22"/>
      <c r="DC93" s="22"/>
      <c r="DD93" s="22"/>
      <c r="DE93" s="22"/>
      <c r="DF93" s="22"/>
      <c r="DH93" s="32">
        <f t="shared" si="14"/>
        <v>0</v>
      </c>
      <c r="DI93" s="32">
        <f t="shared" si="15"/>
        <v>0</v>
      </c>
      <c r="DJ93" s="32">
        <f t="shared" si="16"/>
        <v>0</v>
      </c>
      <c r="DK93" s="32">
        <f t="shared" si="17"/>
        <v>0</v>
      </c>
      <c r="DL93" s="32">
        <f t="shared" si="18"/>
        <v>0</v>
      </c>
      <c r="DM93" s="32">
        <f t="shared" si="19"/>
        <v>0</v>
      </c>
      <c r="DN93" s="32">
        <f t="shared" si="20"/>
        <v>0</v>
      </c>
    </row>
    <row r="94" spans="1:118" ht="16.5" customHeight="1">
      <c r="A94" s="22"/>
      <c r="B94" s="22"/>
      <c r="C94" s="33"/>
      <c r="D94" s="35"/>
      <c r="E94" s="36"/>
      <c r="F94" s="22"/>
      <c r="G94" s="22"/>
      <c r="H94" s="21"/>
      <c r="I94" s="21"/>
      <c r="J94" s="22"/>
      <c r="K94" s="22"/>
      <c r="L94" s="22"/>
      <c r="M94" s="22"/>
      <c r="N94" s="22"/>
      <c r="O94" s="22"/>
      <c r="P94" s="21"/>
      <c r="Q94" s="22"/>
      <c r="R94" s="22"/>
      <c r="S94" s="57"/>
      <c r="T94" s="22"/>
      <c r="U94" s="22"/>
      <c r="V94" s="57"/>
      <c r="W94" s="22"/>
      <c r="X94" s="22"/>
      <c r="Y94" s="22"/>
      <c r="Z94" s="21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37"/>
      <c r="CZ94" s="37"/>
      <c r="DA94" s="22"/>
      <c r="DB94" s="22"/>
      <c r="DC94" s="22"/>
      <c r="DD94" s="22"/>
      <c r="DE94" s="22"/>
      <c r="DF94" s="22"/>
      <c r="DH94" s="32">
        <f t="shared" si="14"/>
        <v>0</v>
      </c>
      <c r="DI94" s="32">
        <f t="shared" si="15"/>
        <v>0</v>
      </c>
      <c r="DJ94" s="32">
        <f t="shared" si="16"/>
        <v>0</v>
      </c>
      <c r="DK94" s="32">
        <f t="shared" si="17"/>
        <v>0</v>
      </c>
      <c r="DL94" s="32">
        <f t="shared" si="18"/>
        <v>0</v>
      </c>
      <c r="DM94" s="32">
        <f t="shared" si="19"/>
        <v>0</v>
      </c>
      <c r="DN94" s="32">
        <f t="shared" si="20"/>
        <v>0</v>
      </c>
    </row>
    <row r="95" spans="1:118" ht="16.5" customHeight="1">
      <c r="A95" s="22"/>
      <c r="B95" s="22"/>
      <c r="C95" s="33"/>
      <c r="D95" s="35"/>
      <c r="E95" s="36"/>
      <c r="F95" s="22"/>
      <c r="G95" s="22"/>
      <c r="H95" s="21"/>
      <c r="I95" s="21"/>
      <c r="J95" s="22"/>
      <c r="K95" s="22"/>
      <c r="L95" s="22"/>
      <c r="M95" s="22"/>
      <c r="N95" s="22"/>
      <c r="O95" s="22"/>
      <c r="P95" s="21"/>
      <c r="Q95" s="22"/>
      <c r="R95" s="22"/>
      <c r="S95" s="57"/>
      <c r="T95" s="22"/>
      <c r="U95" s="22"/>
      <c r="V95" s="57"/>
      <c r="W95" s="22"/>
      <c r="X95" s="22"/>
      <c r="Y95" s="22"/>
      <c r="Z95" s="21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37"/>
      <c r="CZ95" s="37"/>
      <c r="DA95" s="22"/>
      <c r="DB95" s="22"/>
      <c r="DC95" s="22"/>
      <c r="DD95" s="22"/>
      <c r="DE95" s="22"/>
      <c r="DF95" s="22"/>
      <c r="DH95" s="32">
        <f t="shared" si="14"/>
        <v>0</v>
      </c>
      <c r="DI95" s="32">
        <f t="shared" si="15"/>
        <v>0</v>
      </c>
      <c r="DJ95" s="32">
        <f t="shared" si="16"/>
        <v>0</v>
      </c>
      <c r="DK95" s="32">
        <f t="shared" si="17"/>
        <v>0</v>
      </c>
      <c r="DL95" s="32">
        <f t="shared" si="18"/>
        <v>0</v>
      </c>
      <c r="DM95" s="32">
        <f t="shared" si="19"/>
        <v>0</v>
      </c>
      <c r="DN95" s="32">
        <f t="shared" si="20"/>
        <v>0</v>
      </c>
    </row>
    <row r="96" spans="1:118" ht="16.5" customHeight="1">
      <c r="A96" s="22"/>
      <c r="B96" s="22"/>
      <c r="C96" s="33"/>
      <c r="D96" s="35"/>
      <c r="E96" s="36"/>
      <c r="F96" s="22"/>
      <c r="G96" s="22"/>
      <c r="H96" s="21"/>
      <c r="I96" s="21"/>
      <c r="J96" s="22"/>
      <c r="K96" s="22"/>
      <c r="L96" s="22"/>
      <c r="M96" s="22"/>
      <c r="N96" s="22"/>
      <c r="O96" s="22"/>
      <c r="P96" s="21"/>
      <c r="Q96" s="22"/>
      <c r="R96" s="22"/>
      <c r="S96" s="57"/>
      <c r="T96" s="22"/>
      <c r="U96" s="22"/>
      <c r="V96" s="57"/>
      <c r="W96" s="22"/>
      <c r="X96" s="22"/>
      <c r="Y96" s="22"/>
      <c r="Z96" s="21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37"/>
      <c r="CZ96" s="37"/>
      <c r="DA96" s="22"/>
      <c r="DB96" s="22"/>
      <c r="DC96" s="22"/>
      <c r="DD96" s="22"/>
      <c r="DE96" s="22"/>
      <c r="DF96" s="22"/>
      <c r="DH96" s="32">
        <f t="shared" si="14"/>
        <v>0</v>
      </c>
      <c r="DI96" s="32">
        <f t="shared" si="15"/>
        <v>0</v>
      </c>
      <c r="DJ96" s="32">
        <f t="shared" si="16"/>
        <v>0</v>
      </c>
      <c r="DK96" s="32">
        <f t="shared" si="17"/>
        <v>0</v>
      </c>
      <c r="DL96" s="32">
        <f t="shared" si="18"/>
        <v>0</v>
      </c>
      <c r="DM96" s="32">
        <f t="shared" si="19"/>
        <v>0</v>
      </c>
      <c r="DN96" s="32">
        <f t="shared" si="20"/>
        <v>0</v>
      </c>
    </row>
    <row r="97" spans="1:118" ht="16.5" customHeight="1">
      <c r="A97" s="22"/>
      <c r="B97" s="22"/>
      <c r="C97" s="33"/>
      <c r="D97" s="35"/>
      <c r="E97" s="36"/>
      <c r="F97" s="22"/>
      <c r="G97" s="22"/>
      <c r="H97" s="21"/>
      <c r="I97" s="21"/>
      <c r="J97" s="22"/>
      <c r="K97" s="22"/>
      <c r="L97" s="22"/>
      <c r="M97" s="22"/>
      <c r="N97" s="22"/>
      <c r="O97" s="22"/>
      <c r="P97" s="21"/>
      <c r="Q97" s="22"/>
      <c r="R97" s="22"/>
      <c r="S97" s="57"/>
      <c r="T97" s="22"/>
      <c r="U97" s="22"/>
      <c r="V97" s="57"/>
      <c r="W97" s="22"/>
      <c r="X97" s="22"/>
      <c r="Y97" s="22"/>
      <c r="Z97" s="21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37"/>
      <c r="CZ97" s="37"/>
      <c r="DA97" s="22"/>
      <c r="DB97" s="22"/>
      <c r="DC97" s="22"/>
      <c r="DD97" s="22"/>
      <c r="DE97" s="22"/>
      <c r="DF97" s="22"/>
      <c r="DH97" s="32">
        <f t="shared" si="14"/>
        <v>0</v>
      </c>
      <c r="DI97" s="32">
        <f t="shared" si="15"/>
        <v>0</v>
      </c>
      <c r="DJ97" s="32">
        <f t="shared" si="16"/>
        <v>0</v>
      </c>
      <c r="DK97" s="32">
        <f t="shared" si="17"/>
        <v>0</v>
      </c>
      <c r="DL97" s="32">
        <f t="shared" si="18"/>
        <v>0</v>
      </c>
      <c r="DM97" s="32">
        <f t="shared" si="19"/>
        <v>0</v>
      </c>
      <c r="DN97" s="32">
        <f t="shared" si="20"/>
        <v>0</v>
      </c>
    </row>
    <row r="98" spans="1:118" ht="16.5" customHeight="1">
      <c r="A98" s="22"/>
      <c r="B98" s="22"/>
      <c r="C98" s="33"/>
      <c r="D98" s="35"/>
      <c r="E98" s="36"/>
      <c r="F98" s="22"/>
      <c r="G98" s="22"/>
      <c r="H98" s="21"/>
      <c r="I98" s="21"/>
      <c r="J98" s="22"/>
      <c r="K98" s="22"/>
      <c r="L98" s="22"/>
      <c r="M98" s="22"/>
      <c r="N98" s="22"/>
      <c r="O98" s="22"/>
      <c r="P98" s="21"/>
      <c r="Q98" s="22"/>
      <c r="R98" s="22"/>
      <c r="S98" s="57"/>
      <c r="T98" s="22"/>
      <c r="U98" s="22"/>
      <c r="V98" s="57"/>
      <c r="W98" s="22"/>
      <c r="X98" s="22"/>
      <c r="Y98" s="22"/>
      <c r="Z98" s="21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37"/>
      <c r="CZ98" s="37"/>
      <c r="DA98" s="22"/>
      <c r="DB98" s="22"/>
      <c r="DC98" s="22"/>
      <c r="DD98" s="22"/>
      <c r="DE98" s="22"/>
      <c r="DF98" s="22"/>
      <c r="DH98" s="32">
        <f t="shared" si="14"/>
        <v>0</v>
      </c>
      <c r="DI98" s="32">
        <f t="shared" si="15"/>
        <v>0</v>
      </c>
      <c r="DJ98" s="32">
        <f t="shared" si="16"/>
        <v>0</v>
      </c>
      <c r="DK98" s="32">
        <f t="shared" si="17"/>
        <v>0</v>
      </c>
      <c r="DL98" s="32">
        <f t="shared" si="18"/>
        <v>0</v>
      </c>
      <c r="DM98" s="32">
        <f t="shared" si="19"/>
        <v>0</v>
      </c>
      <c r="DN98" s="32">
        <f t="shared" si="20"/>
        <v>0</v>
      </c>
    </row>
    <row r="99" spans="1:118" ht="16.5" customHeight="1">
      <c r="A99" s="22"/>
      <c r="B99" s="22"/>
      <c r="C99" s="33"/>
      <c r="D99" s="35"/>
      <c r="E99" s="36"/>
      <c r="F99" s="22"/>
      <c r="G99" s="22"/>
      <c r="H99" s="21"/>
      <c r="I99" s="21"/>
      <c r="J99" s="22"/>
      <c r="K99" s="22"/>
      <c r="L99" s="22"/>
      <c r="M99" s="22"/>
      <c r="N99" s="22"/>
      <c r="O99" s="22"/>
      <c r="P99" s="21"/>
      <c r="Q99" s="22"/>
      <c r="R99" s="22"/>
      <c r="S99" s="57"/>
      <c r="T99" s="22"/>
      <c r="U99" s="22"/>
      <c r="V99" s="57"/>
      <c r="W99" s="22"/>
      <c r="X99" s="22"/>
      <c r="Y99" s="22"/>
      <c r="Z99" s="21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37"/>
      <c r="CZ99" s="37"/>
      <c r="DA99" s="22"/>
      <c r="DB99" s="22"/>
      <c r="DC99" s="22"/>
      <c r="DD99" s="22"/>
      <c r="DE99" s="22"/>
      <c r="DF99" s="22"/>
      <c r="DH99" s="32">
        <f t="shared" si="14"/>
        <v>0</v>
      </c>
      <c r="DI99" s="32">
        <f t="shared" si="15"/>
        <v>0</v>
      </c>
      <c r="DJ99" s="32">
        <f t="shared" si="16"/>
        <v>0</v>
      </c>
      <c r="DK99" s="32">
        <f t="shared" si="17"/>
        <v>0</v>
      </c>
      <c r="DL99" s="32">
        <f t="shared" si="18"/>
        <v>0</v>
      </c>
      <c r="DM99" s="32">
        <f t="shared" si="19"/>
        <v>0</v>
      </c>
      <c r="DN99" s="32">
        <f t="shared" si="20"/>
        <v>0</v>
      </c>
    </row>
    <row r="100" spans="1:118" ht="16.5" customHeight="1">
      <c r="A100" s="22"/>
      <c r="B100" s="22"/>
      <c r="C100" s="33"/>
      <c r="D100" s="35"/>
      <c r="E100" s="36"/>
      <c r="F100" s="22"/>
      <c r="G100" s="22"/>
      <c r="H100" s="21"/>
      <c r="I100" s="21"/>
      <c r="J100" s="22"/>
      <c r="K100" s="22"/>
      <c r="L100" s="22"/>
      <c r="M100" s="22"/>
      <c r="N100" s="22"/>
      <c r="O100" s="22"/>
      <c r="P100" s="21"/>
      <c r="Q100" s="22"/>
      <c r="R100" s="22"/>
      <c r="S100" s="57"/>
      <c r="T100" s="22"/>
      <c r="U100" s="22"/>
      <c r="V100" s="57"/>
      <c r="W100" s="22"/>
      <c r="X100" s="22"/>
      <c r="Y100" s="22"/>
      <c r="Z100" s="21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37"/>
      <c r="CZ100" s="37"/>
      <c r="DA100" s="22"/>
      <c r="DB100" s="22"/>
      <c r="DC100" s="22"/>
      <c r="DD100" s="22"/>
      <c r="DE100" s="22"/>
      <c r="DF100" s="22"/>
      <c r="DH100" s="32">
        <f t="shared" si="14"/>
        <v>0</v>
      </c>
      <c r="DI100" s="32">
        <f t="shared" si="15"/>
        <v>0</v>
      </c>
      <c r="DJ100" s="32">
        <f t="shared" si="16"/>
        <v>0</v>
      </c>
      <c r="DK100" s="32">
        <f t="shared" si="17"/>
        <v>0</v>
      </c>
      <c r="DL100" s="32">
        <f t="shared" si="18"/>
        <v>0</v>
      </c>
      <c r="DM100" s="32">
        <f t="shared" si="19"/>
        <v>0</v>
      </c>
      <c r="DN100" s="32">
        <f t="shared" si="20"/>
        <v>0</v>
      </c>
    </row>
    <row r="101" spans="1:118" ht="16.5" customHeight="1">
      <c r="A101" s="22"/>
      <c r="B101" s="22"/>
      <c r="C101" s="33"/>
      <c r="D101" s="35"/>
      <c r="E101" s="36"/>
      <c r="F101" s="22"/>
      <c r="G101" s="22"/>
      <c r="H101" s="21"/>
      <c r="I101" s="21"/>
      <c r="J101" s="22"/>
      <c r="K101" s="22"/>
      <c r="L101" s="22"/>
      <c r="M101" s="22"/>
      <c r="N101" s="22"/>
      <c r="O101" s="22"/>
      <c r="P101" s="21"/>
      <c r="Q101" s="22"/>
      <c r="R101" s="22"/>
      <c r="S101" s="57"/>
      <c r="T101" s="22"/>
      <c r="U101" s="22"/>
      <c r="V101" s="57"/>
      <c r="W101" s="22"/>
      <c r="X101" s="22"/>
      <c r="Y101" s="22"/>
      <c r="Z101" s="21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37"/>
      <c r="CZ101" s="37"/>
      <c r="DA101" s="22"/>
      <c r="DB101" s="22"/>
      <c r="DC101" s="22"/>
      <c r="DD101" s="22"/>
      <c r="DE101" s="22"/>
      <c r="DF101" s="22"/>
      <c r="DH101" s="32">
        <f t="shared" si="14"/>
        <v>0</v>
      </c>
      <c r="DI101" s="32">
        <f t="shared" si="15"/>
        <v>0</v>
      </c>
      <c r="DJ101" s="32">
        <f t="shared" si="16"/>
        <v>0</v>
      </c>
      <c r="DK101" s="32">
        <f t="shared" si="17"/>
        <v>0</v>
      </c>
      <c r="DL101" s="32">
        <f t="shared" si="18"/>
        <v>0</v>
      </c>
      <c r="DM101" s="32">
        <f t="shared" si="19"/>
        <v>0</v>
      </c>
      <c r="DN101" s="32">
        <f t="shared" si="20"/>
        <v>0</v>
      </c>
    </row>
    <row r="102" spans="1:118" ht="16.5" customHeight="1">
      <c r="A102" s="22"/>
      <c r="B102" s="22"/>
      <c r="C102" s="33"/>
      <c r="D102" s="35"/>
      <c r="E102" s="36"/>
      <c r="F102" s="22"/>
      <c r="G102" s="22"/>
      <c r="H102" s="21"/>
      <c r="I102" s="21"/>
      <c r="J102" s="22"/>
      <c r="K102" s="22"/>
      <c r="L102" s="22"/>
      <c r="M102" s="22"/>
      <c r="N102" s="22"/>
      <c r="O102" s="22"/>
      <c r="P102" s="21"/>
      <c r="Q102" s="22"/>
      <c r="R102" s="22"/>
      <c r="S102" s="57"/>
      <c r="T102" s="22"/>
      <c r="U102" s="22"/>
      <c r="V102" s="57"/>
      <c r="W102" s="22"/>
      <c r="X102" s="22"/>
      <c r="Y102" s="22"/>
      <c r="Z102" s="21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37"/>
      <c r="CZ102" s="37"/>
      <c r="DA102" s="22"/>
      <c r="DB102" s="22"/>
      <c r="DC102" s="22"/>
      <c r="DD102" s="22"/>
      <c r="DE102" s="22"/>
      <c r="DF102" s="22"/>
      <c r="DH102" s="32">
        <f aca="true" t="shared" si="21" ref="DH102:DH133">IF(AND(O102=1,AA102=0,CU102=1,CZ102=0),1,0)</f>
        <v>0</v>
      </c>
      <c r="DI102" s="32">
        <f aca="true" t="shared" si="22" ref="DI102:DI133">IF(AND(O102=1,AA102=1,CU102=1,CZ102=0),1,0)</f>
        <v>0</v>
      </c>
      <c r="DJ102" s="32">
        <f aca="true" t="shared" si="23" ref="DJ102:DJ133">IF(AND(O102=1,AA102=1,CU102=1,CZ102=1),1,0)</f>
        <v>0</v>
      </c>
      <c r="DK102" s="32">
        <f aca="true" t="shared" si="24" ref="DK102:DK133">IF(AND(O102=1,CV102=1,CZ102=0),1,0)</f>
        <v>0</v>
      </c>
      <c r="DL102" s="32">
        <f aca="true" t="shared" si="25" ref="DL102:DL133">IF(AND(O102=1,CV102=1,CZ102=1),1,0)</f>
        <v>0</v>
      </c>
      <c r="DM102" s="32">
        <f aca="true" t="shared" si="26" ref="DM102:DM133">IF(AND(R102=1,CV102=0,CZ102=1),1,0)</f>
        <v>0</v>
      </c>
      <c r="DN102" s="32">
        <f aca="true" t="shared" si="27" ref="DN102:DN133">IF(AND(U102=1,CV102=0,CZ102=1),1,0)</f>
        <v>0</v>
      </c>
    </row>
    <row r="103" spans="1:118" ht="16.5" customHeight="1">
      <c r="A103" s="22"/>
      <c r="B103" s="22"/>
      <c r="C103" s="33"/>
      <c r="D103" s="35"/>
      <c r="E103" s="36"/>
      <c r="F103" s="22"/>
      <c r="G103" s="22"/>
      <c r="H103" s="21"/>
      <c r="I103" s="21"/>
      <c r="J103" s="22"/>
      <c r="K103" s="22"/>
      <c r="L103" s="22"/>
      <c r="M103" s="22"/>
      <c r="N103" s="22"/>
      <c r="O103" s="22"/>
      <c r="P103" s="21"/>
      <c r="Q103" s="22"/>
      <c r="R103" s="22"/>
      <c r="S103" s="57"/>
      <c r="T103" s="22"/>
      <c r="U103" s="22"/>
      <c r="V103" s="57"/>
      <c r="W103" s="22"/>
      <c r="X103" s="22"/>
      <c r="Y103" s="22"/>
      <c r="Z103" s="21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37"/>
      <c r="CZ103" s="37"/>
      <c r="DA103" s="22"/>
      <c r="DB103" s="22"/>
      <c r="DC103" s="22"/>
      <c r="DD103" s="22"/>
      <c r="DE103" s="22"/>
      <c r="DF103" s="22"/>
      <c r="DH103" s="32">
        <f t="shared" si="21"/>
        <v>0</v>
      </c>
      <c r="DI103" s="32">
        <f t="shared" si="22"/>
        <v>0</v>
      </c>
      <c r="DJ103" s="32">
        <f t="shared" si="23"/>
        <v>0</v>
      </c>
      <c r="DK103" s="32">
        <f t="shared" si="24"/>
        <v>0</v>
      </c>
      <c r="DL103" s="32">
        <f t="shared" si="25"/>
        <v>0</v>
      </c>
      <c r="DM103" s="32">
        <f t="shared" si="26"/>
        <v>0</v>
      </c>
      <c r="DN103" s="32">
        <f t="shared" si="27"/>
        <v>0</v>
      </c>
    </row>
    <row r="104" spans="1:118" ht="16.5" customHeight="1">
      <c r="A104" s="22"/>
      <c r="B104" s="22"/>
      <c r="C104" s="33"/>
      <c r="D104" s="35"/>
      <c r="E104" s="36"/>
      <c r="F104" s="22"/>
      <c r="G104" s="22"/>
      <c r="H104" s="21"/>
      <c r="I104" s="21"/>
      <c r="J104" s="22"/>
      <c r="K104" s="22"/>
      <c r="L104" s="22"/>
      <c r="M104" s="22"/>
      <c r="N104" s="22"/>
      <c r="O104" s="22"/>
      <c r="P104" s="21"/>
      <c r="Q104" s="22"/>
      <c r="R104" s="22"/>
      <c r="S104" s="57"/>
      <c r="T104" s="22"/>
      <c r="U104" s="22"/>
      <c r="V104" s="57"/>
      <c r="W104" s="22"/>
      <c r="X104" s="22"/>
      <c r="Y104" s="22"/>
      <c r="Z104" s="21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37"/>
      <c r="CZ104" s="37"/>
      <c r="DA104" s="22"/>
      <c r="DB104" s="22"/>
      <c r="DC104" s="22"/>
      <c r="DD104" s="22"/>
      <c r="DE104" s="22"/>
      <c r="DF104" s="22"/>
      <c r="DH104" s="32">
        <f t="shared" si="21"/>
        <v>0</v>
      </c>
      <c r="DI104" s="32">
        <f t="shared" si="22"/>
        <v>0</v>
      </c>
      <c r="DJ104" s="32">
        <f t="shared" si="23"/>
        <v>0</v>
      </c>
      <c r="DK104" s="32">
        <f t="shared" si="24"/>
        <v>0</v>
      </c>
      <c r="DL104" s="32">
        <f t="shared" si="25"/>
        <v>0</v>
      </c>
      <c r="DM104" s="32">
        <f t="shared" si="26"/>
        <v>0</v>
      </c>
      <c r="DN104" s="32">
        <f t="shared" si="27"/>
        <v>0</v>
      </c>
    </row>
    <row r="105" spans="1:118" ht="16.5" customHeight="1">
      <c r="A105" s="22"/>
      <c r="B105" s="22"/>
      <c r="C105" s="33"/>
      <c r="D105" s="35"/>
      <c r="E105" s="36"/>
      <c r="F105" s="22"/>
      <c r="G105" s="22"/>
      <c r="H105" s="21"/>
      <c r="I105" s="21"/>
      <c r="J105" s="22"/>
      <c r="K105" s="22"/>
      <c r="L105" s="22"/>
      <c r="M105" s="22"/>
      <c r="N105" s="22"/>
      <c r="O105" s="22"/>
      <c r="P105" s="21"/>
      <c r="Q105" s="22"/>
      <c r="R105" s="22"/>
      <c r="S105" s="57"/>
      <c r="T105" s="22"/>
      <c r="U105" s="22"/>
      <c r="V105" s="57"/>
      <c r="W105" s="22"/>
      <c r="X105" s="22"/>
      <c r="Y105" s="22"/>
      <c r="Z105" s="21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37"/>
      <c r="CZ105" s="37"/>
      <c r="DA105" s="22"/>
      <c r="DB105" s="22"/>
      <c r="DC105" s="22"/>
      <c r="DD105" s="22"/>
      <c r="DE105" s="22"/>
      <c r="DF105" s="22"/>
      <c r="DH105" s="32">
        <f t="shared" si="21"/>
        <v>0</v>
      </c>
      <c r="DI105" s="32">
        <f t="shared" si="22"/>
        <v>0</v>
      </c>
      <c r="DJ105" s="32">
        <f t="shared" si="23"/>
        <v>0</v>
      </c>
      <c r="DK105" s="32">
        <f t="shared" si="24"/>
        <v>0</v>
      </c>
      <c r="DL105" s="32">
        <f t="shared" si="25"/>
        <v>0</v>
      </c>
      <c r="DM105" s="32">
        <f t="shared" si="26"/>
        <v>0</v>
      </c>
      <c r="DN105" s="32">
        <f t="shared" si="27"/>
        <v>0</v>
      </c>
    </row>
    <row r="106" spans="1:118" ht="16.5" customHeight="1">
      <c r="A106" s="22"/>
      <c r="B106" s="22"/>
      <c r="C106" s="33"/>
      <c r="D106" s="35"/>
      <c r="E106" s="36"/>
      <c r="F106" s="22"/>
      <c r="G106" s="22"/>
      <c r="H106" s="21"/>
      <c r="I106" s="21"/>
      <c r="J106" s="22"/>
      <c r="K106" s="22"/>
      <c r="L106" s="22"/>
      <c r="M106" s="22"/>
      <c r="N106" s="22"/>
      <c r="O106" s="22"/>
      <c r="P106" s="21"/>
      <c r="Q106" s="22"/>
      <c r="R106" s="22"/>
      <c r="S106" s="57"/>
      <c r="T106" s="22"/>
      <c r="U106" s="22"/>
      <c r="V106" s="57"/>
      <c r="W106" s="22"/>
      <c r="X106" s="22"/>
      <c r="Y106" s="22"/>
      <c r="Z106" s="21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37"/>
      <c r="CZ106" s="37"/>
      <c r="DA106" s="22"/>
      <c r="DB106" s="22"/>
      <c r="DC106" s="22"/>
      <c r="DD106" s="22"/>
      <c r="DE106" s="22"/>
      <c r="DF106" s="22"/>
      <c r="DH106" s="32">
        <f t="shared" si="21"/>
        <v>0</v>
      </c>
      <c r="DI106" s="32">
        <f t="shared" si="22"/>
        <v>0</v>
      </c>
      <c r="DJ106" s="32">
        <f t="shared" si="23"/>
        <v>0</v>
      </c>
      <c r="DK106" s="32">
        <f t="shared" si="24"/>
        <v>0</v>
      </c>
      <c r="DL106" s="32">
        <f t="shared" si="25"/>
        <v>0</v>
      </c>
      <c r="DM106" s="32">
        <f t="shared" si="26"/>
        <v>0</v>
      </c>
      <c r="DN106" s="32">
        <f t="shared" si="27"/>
        <v>0</v>
      </c>
    </row>
    <row r="107" spans="1:118" ht="16.5" customHeight="1">
      <c r="A107" s="22"/>
      <c r="B107" s="22"/>
      <c r="C107" s="33"/>
      <c r="D107" s="35"/>
      <c r="E107" s="36"/>
      <c r="F107" s="22"/>
      <c r="G107" s="22"/>
      <c r="H107" s="21"/>
      <c r="I107" s="21"/>
      <c r="J107" s="22"/>
      <c r="K107" s="22"/>
      <c r="L107" s="22"/>
      <c r="M107" s="22"/>
      <c r="N107" s="22"/>
      <c r="O107" s="22"/>
      <c r="P107" s="21"/>
      <c r="Q107" s="22"/>
      <c r="R107" s="22"/>
      <c r="S107" s="57"/>
      <c r="T107" s="22"/>
      <c r="U107" s="22"/>
      <c r="V107" s="57"/>
      <c r="W107" s="22"/>
      <c r="X107" s="22"/>
      <c r="Y107" s="22"/>
      <c r="Z107" s="21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37"/>
      <c r="CZ107" s="37"/>
      <c r="DA107" s="22"/>
      <c r="DB107" s="22"/>
      <c r="DC107" s="22"/>
      <c r="DD107" s="22"/>
      <c r="DE107" s="22"/>
      <c r="DF107" s="22"/>
      <c r="DH107" s="32">
        <f t="shared" si="21"/>
        <v>0</v>
      </c>
      <c r="DI107" s="32">
        <f t="shared" si="22"/>
        <v>0</v>
      </c>
      <c r="DJ107" s="32">
        <f t="shared" si="23"/>
        <v>0</v>
      </c>
      <c r="DK107" s="32">
        <f t="shared" si="24"/>
        <v>0</v>
      </c>
      <c r="DL107" s="32">
        <f t="shared" si="25"/>
        <v>0</v>
      </c>
      <c r="DM107" s="32">
        <f t="shared" si="26"/>
        <v>0</v>
      </c>
      <c r="DN107" s="32">
        <f t="shared" si="27"/>
        <v>0</v>
      </c>
    </row>
    <row r="108" spans="1:118" ht="16.5" customHeight="1">
      <c r="A108" s="22"/>
      <c r="B108" s="22"/>
      <c r="C108" s="33"/>
      <c r="D108" s="35"/>
      <c r="E108" s="36"/>
      <c r="F108" s="22"/>
      <c r="G108" s="22"/>
      <c r="H108" s="21"/>
      <c r="I108" s="21"/>
      <c r="J108" s="22"/>
      <c r="K108" s="22"/>
      <c r="L108" s="22"/>
      <c r="M108" s="22"/>
      <c r="N108" s="22"/>
      <c r="O108" s="22"/>
      <c r="P108" s="21"/>
      <c r="Q108" s="22"/>
      <c r="R108" s="22"/>
      <c r="S108" s="57"/>
      <c r="T108" s="22"/>
      <c r="U108" s="22"/>
      <c r="V108" s="57"/>
      <c r="W108" s="22"/>
      <c r="X108" s="22"/>
      <c r="Y108" s="22"/>
      <c r="Z108" s="21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37"/>
      <c r="CZ108" s="37"/>
      <c r="DA108" s="22"/>
      <c r="DB108" s="22"/>
      <c r="DC108" s="22"/>
      <c r="DD108" s="22"/>
      <c r="DE108" s="22"/>
      <c r="DF108" s="22"/>
      <c r="DH108" s="32">
        <f t="shared" si="21"/>
        <v>0</v>
      </c>
      <c r="DI108" s="32">
        <f t="shared" si="22"/>
        <v>0</v>
      </c>
      <c r="DJ108" s="32">
        <f t="shared" si="23"/>
        <v>0</v>
      </c>
      <c r="DK108" s="32">
        <f t="shared" si="24"/>
        <v>0</v>
      </c>
      <c r="DL108" s="32">
        <f t="shared" si="25"/>
        <v>0</v>
      </c>
      <c r="DM108" s="32">
        <f t="shared" si="26"/>
        <v>0</v>
      </c>
      <c r="DN108" s="32">
        <f t="shared" si="27"/>
        <v>0</v>
      </c>
    </row>
    <row r="109" spans="1:118" ht="16.5" customHeight="1">
      <c r="A109" s="22"/>
      <c r="B109" s="22"/>
      <c r="C109" s="33"/>
      <c r="D109" s="35"/>
      <c r="E109" s="36"/>
      <c r="F109" s="22"/>
      <c r="G109" s="22"/>
      <c r="H109" s="21"/>
      <c r="I109" s="21"/>
      <c r="J109" s="22"/>
      <c r="K109" s="22"/>
      <c r="L109" s="22"/>
      <c r="M109" s="22"/>
      <c r="N109" s="22"/>
      <c r="O109" s="22"/>
      <c r="P109" s="21"/>
      <c r="Q109" s="22"/>
      <c r="R109" s="22"/>
      <c r="S109" s="57"/>
      <c r="T109" s="22"/>
      <c r="U109" s="22"/>
      <c r="V109" s="57"/>
      <c r="W109" s="22"/>
      <c r="X109" s="22"/>
      <c r="Y109" s="22"/>
      <c r="Z109" s="21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37"/>
      <c r="CZ109" s="37"/>
      <c r="DA109" s="22"/>
      <c r="DB109" s="22"/>
      <c r="DC109" s="22"/>
      <c r="DD109" s="22"/>
      <c r="DE109" s="22"/>
      <c r="DF109" s="22"/>
      <c r="DH109" s="32">
        <f t="shared" si="21"/>
        <v>0</v>
      </c>
      <c r="DI109" s="32">
        <f t="shared" si="22"/>
        <v>0</v>
      </c>
      <c r="DJ109" s="32">
        <f t="shared" si="23"/>
        <v>0</v>
      </c>
      <c r="DK109" s="32">
        <f t="shared" si="24"/>
        <v>0</v>
      </c>
      <c r="DL109" s="32">
        <f t="shared" si="25"/>
        <v>0</v>
      </c>
      <c r="DM109" s="32">
        <f t="shared" si="26"/>
        <v>0</v>
      </c>
      <c r="DN109" s="32">
        <f t="shared" si="27"/>
        <v>0</v>
      </c>
    </row>
    <row r="110" spans="1:118" ht="16.5" customHeight="1">
      <c r="A110" s="22"/>
      <c r="B110" s="22"/>
      <c r="C110" s="33"/>
      <c r="D110" s="35"/>
      <c r="E110" s="36"/>
      <c r="F110" s="22"/>
      <c r="G110" s="22"/>
      <c r="H110" s="21"/>
      <c r="I110" s="21"/>
      <c r="J110" s="22"/>
      <c r="K110" s="22"/>
      <c r="L110" s="22"/>
      <c r="M110" s="22"/>
      <c r="N110" s="22"/>
      <c r="O110" s="22"/>
      <c r="P110" s="21"/>
      <c r="Q110" s="22"/>
      <c r="R110" s="22"/>
      <c r="S110" s="57"/>
      <c r="T110" s="22"/>
      <c r="U110" s="22"/>
      <c r="V110" s="57"/>
      <c r="W110" s="22"/>
      <c r="X110" s="22"/>
      <c r="Y110" s="22"/>
      <c r="Z110" s="21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37"/>
      <c r="CZ110" s="37"/>
      <c r="DA110" s="22"/>
      <c r="DB110" s="22"/>
      <c r="DC110" s="22"/>
      <c r="DD110" s="22"/>
      <c r="DE110" s="22"/>
      <c r="DF110" s="22"/>
      <c r="DH110" s="32">
        <f t="shared" si="21"/>
        <v>0</v>
      </c>
      <c r="DI110" s="32">
        <f t="shared" si="22"/>
        <v>0</v>
      </c>
      <c r="DJ110" s="32">
        <f t="shared" si="23"/>
        <v>0</v>
      </c>
      <c r="DK110" s="32">
        <f t="shared" si="24"/>
        <v>0</v>
      </c>
      <c r="DL110" s="32">
        <f t="shared" si="25"/>
        <v>0</v>
      </c>
      <c r="DM110" s="32">
        <f t="shared" si="26"/>
        <v>0</v>
      </c>
      <c r="DN110" s="32">
        <f t="shared" si="27"/>
        <v>0</v>
      </c>
    </row>
    <row r="111" spans="1:118" ht="16.5" customHeight="1">
      <c r="A111" s="22"/>
      <c r="B111" s="22"/>
      <c r="C111" s="33"/>
      <c r="D111" s="35"/>
      <c r="E111" s="36"/>
      <c r="F111" s="22"/>
      <c r="G111" s="22"/>
      <c r="H111" s="21"/>
      <c r="I111" s="21"/>
      <c r="J111" s="22"/>
      <c r="K111" s="22"/>
      <c r="L111" s="22"/>
      <c r="M111" s="22"/>
      <c r="N111" s="22"/>
      <c r="O111" s="22"/>
      <c r="P111" s="21"/>
      <c r="Q111" s="22"/>
      <c r="R111" s="22"/>
      <c r="S111" s="57"/>
      <c r="T111" s="22"/>
      <c r="U111" s="22"/>
      <c r="V111" s="57"/>
      <c r="W111" s="22"/>
      <c r="X111" s="22"/>
      <c r="Y111" s="22"/>
      <c r="Z111" s="21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37"/>
      <c r="CZ111" s="37"/>
      <c r="DA111" s="22"/>
      <c r="DB111" s="22"/>
      <c r="DC111" s="22"/>
      <c r="DD111" s="22"/>
      <c r="DE111" s="22"/>
      <c r="DF111" s="22"/>
      <c r="DH111" s="32">
        <f t="shared" si="21"/>
        <v>0</v>
      </c>
      <c r="DI111" s="32">
        <f t="shared" si="22"/>
        <v>0</v>
      </c>
      <c r="DJ111" s="32">
        <f t="shared" si="23"/>
        <v>0</v>
      </c>
      <c r="DK111" s="32">
        <f t="shared" si="24"/>
        <v>0</v>
      </c>
      <c r="DL111" s="32">
        <f t="shared" si="25"/>
        <v>0</v>
      </c>
      <c r="DM111" s="32">
        <f t="shared" si="26"/>
        <v>0</v>
      </c>
      <c r="DN111" s="32">
        <f t="shared" si="27"/>
        <v>0</v>
      </c>
    </row>
    <row r="112" spans="1:118" ht="16.5" customHeight="1">
      <c r="A112" s="22"/>
      <c r="B112" s="22"/>
      <c r="C112" s="33"/>
      <c r="D112" s="35"/>
      <c r="E112" s="36"/>
      <c r="F112" s="22"/>
      <c r="G112" s="22"/>
      <c r="H112" s="21"/>
      <c r="I112" s="21"/>
      <c r="J112" s="22"/>
      <c r="K112" s="22"/>
      <c r="L112" s="22"/>
      <c r="M112" s="22"/>
      <c r="N112" s="22"/>
      <c r="O112" s="22"/>
      <c r="P112" s="21"/>
      <c r="Q112" s="22"/>
      <c r="R112" s="22"/>
      <c r="S112" s="57"/>
      <c r="T112" s="22"/>
      <c r="U112" s="22"/>
      <c r="V112" s="57"/>
      <c r="W112" s="22"/>
      <c r="X112" s="22"/>
      <c r="Y112" s="22"/>
      <c r="Z112" s="21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37"/>
      <c r="CZ112" s="37"/>
      <c r="DA112" s="22"/>
      <c r="DB112" s="22"/>
      <c r="DC112" s="22"/>
      <c r="DD112" s="22"/>
      <c r="DE112" s="22"/>
      <c r="DF112" s="22"/>
      <c r="DH112" s="32">
        <f t="shared" si="21"/>
        <v>0</v>
      </c>
      <c r="DI112" s="32">
        <f t="shared" si="22"/>
        <v>0</v>
      </c>
      <c r="DJ112" s="32">
        <f t="shared" si="23"/>
        <v>0</v>
      </c>
      <c r="DK112" s="32">
        <f t="shared" si="24"/>
        <v>0</v>
      </c>
      <c r="DL112" s="32">
        <f t="shared" si="25"/>
        <v>0</v>
      </c>
      <c r="DM112" s="32">
        <f t="shared" si="26"/>
        <v>0</v>
      </c>
      <c r="DN112" s="32">
        <f t="shared" si="27"/>
        <v>0</v>
      </c>
    </row>
    <row r="113" spans="1:118" ht="16.5" customHeight="1">
      <c r="A113" s="22"/>
      <c r="B113" s="22"/>
      <c r="C113" s="33"/>
      <c r="D113" s="35"/>
      <c r="E113" s="36"/>
      <c r="F113" s="22"/>
      <c r="G113" s="22"/>
      <c r="H113" s="21"/>
      <c r="I113" s="21"/>
      <c r="J113" s="22"/>
      <c r="K113" s="22"/>
      <c r="L113" s="22"/>
      <c r="M113" s="22"/>
      <c r="N113" s="22"/>
      <c r="O113" s="22"/>
      <c r="P113" s="21"/>
      <c r="Q113" s="22"/>
      <c r="R113" s="22"/>
      <c r="S113" s="57"/>
      <c r="T113" s="22"/>
      <c r="U113" s="22"/>
      <c r="V113" s="57"/>
      <c r="W113" s="22"/>
      <c r="X113" s="22"/>
      <c r="Y113" s="22"/>
      <c r="Z113" s="21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37"/>
      <c r="CZ113" s="37"/>
      <c r="DA113" s="22"/>
      <c r="DB113" s="22"/>
      <c r="DC113" s="22"/>
      <c r="DD113" s="22"/>
      <c r="DE113" s="22"/>
      <c r="DF113" s="22"/>
      <c r="DH113" s="32">
        <f t="shared" si="21"/>
        <v>0</v>
      </c>
      <c r="DI113" s="32">
        <f t="shared" si="22"/>
        <v>0</v>
      </c>
      <c r="DJ113" s="32">
        <f t="shared" si="23"/>
        <v>0</v>
      </c>
      <c r="DK113" s="32">
        <f t="shared" si="24"/>
        <v>0</v>
      </c>
      <c r="DL113" s="32">
        <f t="shared" si="25"/>
        <v>0</v>
      </c>
      <c r="DM113" s="32">
        <f t="shared" si="26"/>
        <v>0</v>
      </c>
      <c r="DN113" s="32">
        <f t="shared" si="27"/>
        <v>0</v>
      </c>
    </row>
    <row r="114" spans="1:118" ht="16.5" customHeight="1">
      <c r="A114" s="22"/>
      <c r="B114" s="22"/>
      <c r="C114" s="33"/>
      <c r="D114" s="35"/>
      <c r="E114" s="36"/>
      <c r="F114" s="22"/>
      <c r="G114" s="22"/>
      <c r="H114" s="21"/>
      <c r="I114" s="21"/>
      <c r="J114" s="22"/>
      <c r="K114" s="22"/>
      <c r="L114" s="22"/>
      <c r="M114" s="22"/>
      <c r="N114" s="22"/>
      <c r="O114" s="22"/>
      <c r="P114" s="21"/>
      <c r="Q114" s="22"/>
      <c r="R114" s="22"/>
      <c r="S114" s="57"/>
      <c r="T114" s="22"/>
      <c r="U114" s="22"/>
      <c r="V114" s="57"/>
      <c r="W114" s="22"/>
      <c r="X114" s="22"/>
      <c r="Y114" s="22"/>
      <c r="Z114" s="21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37"/>
      <c r="CZ114" s="37"/>
      <c r="DA114" s="22"/>
      <c r="DB114" s="22"/>
      <c r="DC114" s="22"/>
      <c r="DD114" s="22"/>
      <c r="DE114" s="22"/>
      <c r="DF114" s="22"/>
      <c r="DH114" s="32">
        <f t="shared" si="21"/>
        <v>0</v>
      </c>
      <c r="DI114" s="32">
        <f t="shared" si="22"/>
        <v>0</v>
      </c>
      <c r="DJ114" s="32">
        <f t="shared" si="23"/>
        <v>0</v>
      </c>
      <c r="DK114" s="32">
        <f t="shared" si="24"/>
        <v>0</v>
      </c>
      <c r="DL114" s="32">
        <f t="shared" si="25"/>
        <v>0</v>
      </c>
      <c r="DM114" s="32">
        <f t="shared" si="26"/>
        <v>0</v>
      </c>
      <c r="DN114" s="32">
        <f t="shared" si="27"/>
        <v>0</v>
      </c>
    </row>
    <row r="115" spans="1:118" ht="16.5" customHeight="1">
      <c r="A115" s="22"/>
      <c r="B115" s="22"/>
      <c r="C115" s="33"/>
      <c r="D115" s="35"/>
      <c r="E115" s="36"/>
      <c r="F115" s="22"/>
      <c r="G115" s="22"/>
      <c r="H115" s="21"/>
      <c r="I115" s="21"/>
      <c r="J115" s="22"/>
      <c r="K115" s="22"/>
      <c r="L115" s="22"/>
      <c r="M115" s="22"/>
      <c r="N115" s="22"/>
      <c r="O115" s="22"/>
      <c r="P115" s="21"/>
      <c r="Q115" s="22"/>
      <c r="R115" s="22"/>
      <c r="S115" s="57"/>
      <c r="T115" s="22"/>
      <c r="U115" s="22"/>
      <c r="V115" s="57"/>
      <c r="W115" s="22"/>
      <c r="X115" s="22"/>
      <c r="Y115" s="22"/>
      <c r="Z115" s="21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37"/>
      <c r="CZ115" s="37"/>
      <c r="DA115" s="22"/>
      <c r="DB115" s="22"/>
      <c r="DC115" s="22"/>
      <c r="DD115" s="22"/>
      <c r="DE115" s="22"/>
      <c r="DF115" s="22"/>
      <c r="DH115" s="32">
        <f t="shared" si="21"/>
        <v>0</v>
      </c>
      <c r="DI115" s="32">
        <f t="shared" si="22"/>
        <v>0</v>
      </c>
      <c r="DJ115" s="32">
        <f t="shared" si="23"/>
        <v>0</v>
      </c>
      <c r="DK115" s="32">
        <f t="shared" si="24"/>
        <v>0</v>
      </c>
      <c r="DL115" s="32">
        <f t="shared" si="25"/>
        <v>0</v>
      </c>
      <c r="DM115" s="32">
        <f t="shared" si="26"/>
        <v>0</v>
      </c>
      <c r="DN115" s="32">
        <f t="shared" si="27"/>
        <v>0</v>
      </c>
    </row>
    <row r="116" spans="1:118" ht="16.5" customHeight="1">
      <c r="A116" s="22"/>
      <c r="B116" s="22"/>
      <c r="C116" s="33"/>
      <c r="D116" s="35"/>
      <c r="E116" s="36"/>
      <c r="F116" s="22"/>
      <c r="G116" s="22"/>
      <c r="H116" s="21"/>
      <c r="I116" s="21"/>
      <c r="J116" s="22"/>
      <c r="K116" s="22"/>
      <c r="L116" s="22"/>
      <c r="M116" s="22"/>
      <c r="N116" s="22"/>
      <c r="O116" s="22"/>
      <c r="P116" s="21"/>
      <c r="Q116" s="22"/>
      <c r="R116" s="22"/>
      <c r="S116" s="57"/>
      <c r="T116" s="22"/>
      <c r="U116" s="22"/>
      <c r="V116" s="57"/>
      <c r="W116" s="22"/>
      <c r="X116" s="22"/>
      <c r="Y116" s="22"/>
      <c r="Z116" s="21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37"/>
      <c r="CZ116" s="37"/>
      <c r="DA116" s="22"/>
      <c r="DB116" s="22"/>
      <c r="DC116" s="22"/>
      <c r="DD116" s="22"/>
      <c r="DE116" s="22"/>
      <c r="DF116" s="22"/>
      <c r="DH116" s="32">
        <f t="shared" si="21"/>
        <v>0</v>
      </c>
      <c r="DI116" s="32">
        <f t="shared" si="22"/>
        <v>0</v>
      </c>
      <c r="DJ116" s="32">
        <f t="shared" si="23"/>
        <v>0</v>
      </c>
      <c r="DK116" s="32">
        <f t="shared" si="24"/>
        <v>0</v>
      </c>
      <c r="DL116" s="32">
        <f t="shared" si="25"/>
        <v>0</v>
      </c>
      <c r="DM116" s="32">
        <f t="shared" si="26"/>
        <v>0</v>
      </c>
      <c r="DN116" s="32">
        <f t="shared" si="27"/>
        <v>0</v>
      </c>
    </row>
    <row r="117" spans="1:118" ht="16.5" customHeight="1">
      <c r="A117" s="22"/>
      <c r="B117" s="22"/>
      <c r="C117" s="33"/>
      <c r="D117" s="35"/>
      <c r="E117" s="36"/>
      <c r="F117" s="22"/>
      <c r="G117" s="22"/>
      <c r="H117" s="21"/>
      <c r="I117" s="21"/>
      <c r="J117" s="22"/>
      <c r="K117" s="22"/>
      <c r="L117" s="22"/>
      <c r="M117" s="22"/>
      <c r="N117" s="22"/>
      <c r="O117" s="22"/>
      <c r="P117" s="21"/>
      <c r="Q117" s="22"/>
      <c r="R117" s="22"/>
      <c r="S117" s="57"/>
      <c r="T117" s="22"/>
      <c r="U117" s="22"/>
      <c r="V117" s="57"/>
      <c r="W117" s="22"/>
      <c r="X117" s="22"/>
      <c r="Y117" s="22"/>
      <c r="Z117" s="21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37"/>
      <c r="CZ117" s="37"/>
      <c r="DA117" s="22"/>
      <c r="DB117" s="22"/>
      <c r="DC117" s="22"/>
      <c r="DD117" s="22"/>
      <c r="DE117" s="22"/>
      <c r="DF117" s="22"/>
      <c r="DH117" s="32">
        <f t="shared" si="21"/>
        <v>0</v>
      </c>
      <c r="DI117" s="32">
        <f t="shared" si="22"/>
        <v>0</v>
      </c>
      <c r="DJ117" s="32">
        <f t="shared" si="23"/>
        <v>0</v>
      </c>
      <c r="DK117" s="32">
        <f t="shared" si="24"/>
        <v>0</v>
      </c>
      <c r="DL117" s="32">
        <f t="shared" si="25"/>
        <v>0</v>
      </c>
      <c r="DM117" s="32">
        <f t="shared" si="26"/>
        <v>0</v>
      </c>
      <c r="DN117" s="32">
        <f t="shared" si="27"/>
        <v>0</v>
      </c>
    </row>
    <row r="118" spans="1:118" ht="16.5" customHeight="1">
      <c r="A118" s="22"/>
      <c r="B118" s="22"/>
      <c r="C118" s="33"/>
      <c r="D118" s="35"/>
      <c r="E118" s="36"/>
      <c r="F118" s="22"/>
      <c r="G118" s="22"/>
      <c r="H118" s="21"/>
      <c r="I118" s="21"/>
      <c r="J118" s="22"/>
      <c r="K118" s="22"/>
      <c r="L118" s="22"/>
      <c r="M118" s="22"/>
      <c r="N118" s="22"/>
      <c r="O118" s="22"/>
      <c r="P118" s="21"/>
      <c r="Q118" s="22"/>
      <c r="R118" s="22"/>
      <c r="S118" s="57"/>
      <c r="T118" s="22"/>
      <c r="U118" s="22"/>
      <c r="V118" s="57"/>
      <c r="W118" s="22"/>
      <c r="X118" s="22"/>
      <c r="Y118" s="22"/>
      <c r="Z118" s="21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37"/>
      <c r="CZ118" s="37"/>
      <c r="DA118" s="22"/>
      <c r="DB118" s="22"/>
      <c r="DC118" s="22"/>
      <c r="DD118" s="22"/>
      <c r="DE118" s="22"/>
      <c r="DF118" s="22"/>
      <c r="DH118" s="32">
        <f t="shared" si="21"/>
        <v>0</v>
      </c>
      <c r="DI118" s="32">
        <f t="shared" si="22"/>
        <v>0</v>
      </c>
      <c r="DJ118" s="32">
        <f t="shared" si="23"/>
        <v>0</v>
      </c>
      <c r="DK118" s="32">
        <f t="shared" si="24"/>
        <v>0</v>
      </c>
      <c r="DL118" s="32">
        <f t="shared" si="25"/>
        <v>0</v>
      </c>
      <c r="DM118" s="32">
        <f t="shared" si="26"/>
        <v>0</v>
      </c>
      <c r="DN118" s="32">
        <f t="shared" si="27"/>
        <v>0</v>
      </c>
    </row>
    <row r="119" spans="1:118" ht="16.5" customHeight="1">
      <c r="A119" s="22"/>
      <c r="B119" s="22"/>
      <c r="C119" s="33"/>
      <c r="D119" s="35"/>
      <c r="E119" s="36"/>
      <c r="F119" s="22"/>
      <c r="G119" s="22"/>
      <c r="H119" s="21"/>
      <c r="I119" s="21"/>
      <c r="J119" s="22"/>
      <c r="K119" s="22"/>
      <c r="L119" s="22"/>
      <c r="M119" s="22"/>
      <c r="N119" s="22"/>
      <c r="O119" s="22"/>
      <c r="P119" s="21"/>
      <c r="Q119" s="22"/>
      <c r="R119" s="22"/>
      <c r="S119" s="57"/>
      <c r="T119" s="22"/>
      <c r="U119" s="22"/>
      <c r="V119" s="57"/>
      <c r="W119" s="22"/>
      <c r="X119" s="22"/>
      <c r="Y119" s="22"/>
      <c r="Z119" s="21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37"/>
      <c r="CZ119" s="37"/>
      <c r="DA119" s="22"/>
      <c r="DB119" s="22"/>
      <c r="DC119" s="22"/>
      <c r="DD119" s="22"/>
      <c r="DE119" s="22"/>
      <c r="DF119" s="22"/>
      <c r="DH119" s="32">
        <f t="shared" si="21"/>
        <v>0</v>
      </c>
      <c r="DI119" s="32">
        <f t="shared" si="22"/>
        <v>0</v>
      </c>
      <c r="DJ119" s="32">
        <f t="shared" si="23"/>
        <v>0</v>
      </c>
      <c r="DK119" s="32">
        <f t="shared" si="24"/>
        <v>0</v>
      </c>
      <c r="DL119" s="32">
        <f t="shared" si="25"/>
        <v>0</v>
      </c>
      <c r="DM119" s="32">
        <f t="shared" si="26"/>
        <v>0</v>
      </c>
      <c r="DN119" s="32">
        <f t="shared" si="27"/>
        <v>0</v>
      </c>
    </row>
    <row r="120" spans="1:118" ht="16.5" customHeight="1">
      <c r="A120" s="22"/>
      <c r="B120" s="22"/>
      <c r="C120" s="33"/>
      <c r="D120" s="35"/>
      <c r="E120" s="36"/>
      <c r="F120" s="22"/>
      <c r="G120" s="22"/>
      <c r="H120" s="21"/>
      <c r="I120" s="21"/>
      <c r="J120" s="22"/>
      <c r="K120" s="22"/>
      <c r="L120" s="22"/>
      <c r="M120" s="22"/>
      <c r="N120" s="22"/>
      <c r="O120" s="22"/>
      <c r="P120" s="21"/>
      <c r="Q120" s="22"/>
      <c r="R120" s="22"/>
      <c r="S120" s="57"/>
      <c r="T120" s="22"/>
      <c r="U120" s="22"/>
      <c r="V120" s="57"/>
      <c r="W120" s="22"/>
      <c r="X120" s="22"/>
      <c r="Y120" s="22"/>
      <c r="Z120" s="21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37"/>
      <c r="CZ120" s="37"/>
      <c r="DA120" s="22"/>
      <c r="DB120" s="22"/>
      <c r="DC120" s="22"/>
      <c r="DD120" s="22"/>
      <c r="DE120" s="22"/>
      <c r="DF120" s="22"/>
      <c r="DH120" s="32">
        <f t="shared" si="21"/>
        <v>0</v>
      </c>
      <c r="DI120" s="32">
        <f t="shared" si="22"/>
        <v>0</v>
      </c>
      <c r="DJ120" s="32">
        <f t="shared" si="23"/>
        <v>0</v>
      </c>
      <c r="DK120" s="32">
        <f t="shared" si="24"/>
        <v>0</v>
      </c>
      <c r="DL120" s="32">
        <f t="shared" si="25"/>
        <v>0</v>
      </c>
      <c r="DM120" s="32">
        <f t="shared" si="26"/>
        <v>0</v>
      </c>
      <c r="DN120" s="32">
        <f t="shared" si="27"/>
        <v>0</v>
      </c>
    </row>
    <row r="121" spans="1:118" ht="16.5" customHeight="1">
      <c r="A121" s="22"/>
      <c r="B121" s="22"/>
      <c r="C121" s="33"/>
      <c r="D121" s="35"/>
      <c r="E121" s="36"/>
      <c r="F121" s="22"/>
      <c r="G121" s="22"/>
      <c r="H121" s="21"/>
      <c r="I121" s="21"/>
      <c r="J121" s="22"/>
      <c r="K121" s="22"/>
      <c r="L121" s="22"/>
      <c r="M121" s="22"/>
      <c r="N121" s="22"/>
      <c r="O121" s="22"/>
      <c r="P121" s="21"/>
      <c r="Q121" s="22"/>
      <c r="R121" s="22"/>
      <c r="S121" s="57"/>
      <c r="T121" s="22"/>
      <c r="U121" s="22"/>
      <c r="V121" s="57"/>
      <c r="W121" s="22"/>
      <c r="X121" s="22"/>
      <c r="Y121" s="22"/>
      <c r="Z121" s="21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37"/>
      <c r="CZ121" s="37"/>
      <c r="DA121" s="22"/>
      <c r="DB121" s="22"/>
      <c r="DC121" s="22"/>
      <c r="DD121" s="22"/>
      <c r="DE121" s="22"/>
      <c r="DF121" s="22"/>
      <c r="DH121" s="32">
        <f t="shared" si="21"/>
        <v>0</v>
      </c>
      <c r="DI121" s="32">
        <f t="shared" si="22"/>
        <v>0</v>
      </c>
      <c r="DJ121" s="32">
        <f t="shared" si="23"/>
        <v>0</v>
      </c>
      <c r="DK121" s="32">
        <f t="shared" si="24"/>
        <v>0</v>
      </c>
      <c r="DL121" s="32">
        <f t="shared" si="25"/>
        <v>0</v>
      </c>
      <c r="DM121" s="32">
        <f t="shared" si="26"/>
        <v>0</v>
      </c>
      <c r="DN121" s="32">
        <f t="shared" si="27"/>
        <v>0</v>
      </c>
    </row>
    <row r="122" spans="1:118" ht="16.5" customHeight="1">
      <c r="A122" s="22"/>
      <c r="B122" s="22"/>
      <c r="C122" s="33"/>
      <c r="D122" s="35"/>
      <c r="E122" s="36"/>
      <c r="F122" s="22"/>
      <c r="G122" s="22"/>
      <c r="H122" s="21"/>
      <c r="I122" s="21"/>
      <c r="J122" s="22"/>
      <c r="K122" s="22"/>
      <c r="L122" s="22"/>
      <c r="M122" s="22"/>
      <c r="N122" s="22"/>
      <c r="O122" s="22"/>
      <c r="P122" s="21"/>
      <c r="Q122" s="22"/>
      <c r="R122" s="22"/>
      <c r="S122" s="57"/>
      <c r="T122" s="22"/>
      <c r="U122" s="22"/>
      <c r="V122" s="57"/>
      <c r="W122" s="22"/>
      <c r="X122" s="22"/>
      <c r="Y122" s="22"/>
      <c r="Z122" s="21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37"/>
      <c r="CZ122" s="37"/>
      <c r="DA122" s="22"/>
      <c r="DB122" s="22"/>
      <c r="DC122" s="22"/>
      <c r="DD122" s="22"/>
      <c r="DE122" s="22"/>
      <c r="DF122" s="22"/>
      <c r="DH122" s="32">
        <f t="shared" si="21"/>
        <v>0</v>
      </c>
      <c r="DI122" s="32">
        <f t="shared" si="22"/>
        <v>0</v>
      </c>
      <c r="DJ122" s="32">
        <f t="shared" si="23"/>
        <v>0</v>
      </c>
      <c r="DK122" s="32">
        <f t="shared" si="24"/>
        <v>0</v>
      </c>
      <c r="DL122" s="32">
        <f t="shared" si="25"/>
        <v>0</v>
      </c>
      <c r="DM122" s="32">
        <f t="shared" si="26"/>
        <v>0</v>
      </c>
      <c r="DN122" s="32">
        <f t="shared" si="27"/>
        <v>0</v>
      </c>
    </row>
    <row r="123" spans="1:118" ht="16.5" customHeight="1">
      <c r="A123" s="22"/>
      <c r="B123" s="22"/>
      <c r="C123" s="33"/>
      <c r="D123" s="35"/>
      <c r="E123" s="36"/>
      <c r="F123" s="22"/>
      <c r="G123" s="22"/>
      <c r="H123" s="21"/>
      <c r="I123" s="21"/>
      <c r="J123" s="22"/>
      <c r="K123" s="22"/>
      <c r="L123" s="22"/>
      <c r="M123" s="22"/>
      <c r="N123" s="22"/>
      <c r="O123" s="22"/>
      <c r="P123" s="21"/>
      <c r="Q123" s="22"/>
      <c r="R123" s="22"/>
      <c r="S123" s="57"/>
      <c r="T123" s="22"/>
      <c r="U123" s="22"/>
      <c r="V123" s="57"/>
      <c r="W123" s="22"/>
      <c r="X123" s="22"/>
      <c r="Y123" s="22"/>
      <c r="Z123" s="21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37"/>
      <c r="CZ123" s="37"/>
      <c r="DA123" s="22"/>
      <c r="DB123" s="22"/>
      <c r="DC123" s="22"/>
      <c r="DD123" s="22"/>
      <c r="DE123" s="22"/>
      <c r="DF123" s="22"/>
      <c r="DH123" s="32">
        <f t="shared" si="21"/>
        <v>0</v>
      </c>
      <c r="DI123" s="32">
        <f t="shared" si="22"/>
        <v>0</v>
      </c>
      <c r="DJ123" s="32">
        <f t="shared" si="23"/>
        <v>0</v>
      </c>
      <c r="DK123" s="32">
        <f t="shared" si="24"/>
        <v>0</v>
      </c>
      <c r="DL123" s="32">
        <f t="shared" si="25"/>
        <v>0</v>
      </c>
      <c r="DM123" s="32">
        <f t="shared" si="26"/>
        <v>0</v>
      </c>
      <c r="DN123" s="32">
        <f t="shared" si="27"/>
        <v>0</v>
      </c>
    </row>
    <row r="124" spans="1:118" ht="16.5" customHeight="1">
      <c r="A124" s="22"/>
      <c r="B124" s="22"/>
      <c r="C124" s="33"/>
      <c r="D124" s="35"/>
      <c r="E124" s="36"/>
      <c r="F124" s="22"/>
      <c r="G124" s="22"/>
      <c r="H124" s="21"/>
      <c r="I124" s="21"/>
      <c r="J124" s="22"/>
      <c r="K124" s="22"/>
      <c r="L124" s="22"/>
      <c r="M124" s="22"/>
      <c r="N124" s="22"/>
      <c r="O124" s="22"/>
      <c r="P124" s="21"/>
      <c r="Q124" s="22"/>
      <c r="R124" s="22"/>
      <c r="S124" s="57"/>
      <c r="T124" s="22"/>
      <c r="U124" s="22"/>
      <c r="V124" s="57"/>
      <c r="W124" s="22"/>
      <c r="X124" s="22"/>
      <c r="Y124" s="22"/>
      <c r="Z124" s="21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37"/>
      <c r="CZ124" s="37"/>
      <c r="DA124" s="22"/>
      <c r="DB124" s="22"/>
      <c r="DC124" s="22"/>
      <c r="DD124" s="22"/>
      <c r="DE124" s="22"/>
      <c r="DF124" s="22"/>
      <c r="DH124" s="32">
        <f t="shared" si="21"/>
        <v>0</v>
      </c>
      <c r="DI124" s="32">
        <f t="shared" si="22"/>
        <v>0</v>
      </c>
      <c r="DJ124" s="32">
        <f t="shared" si="23"/>
        <v>0</v>
      </c>
      <c r="DK124" s="32">
        <f t="shared" si="24"/>
        <v>0</v>
      </c>
      <c r="DL124" s="32">
        <f t="shared" si="25"/>
        <v>0</v>
      </c>
      <c r="DM124" s="32">
        <f t="shared" si="26"/>
        <v>0</v>
      </c>
      <c r="DN124" s="32">
        <f t="shared" si="27"/>
        <v>0</v>
      </c>
    </row>
    <row r="125" spans="1:118" ht="16.5" customHeight="1">
      <c r="A125" s="22"/>
      <c r="B125" s="22"/>
      <c r="C125" s="33"/>
      <c r="D125" s="35"/>
      <c r="E125" s="36"/>
      <c r="F125" s="22"/>
      <c r="G125" s="22"/>
      <c r="H125" s="21"/>
      <c r="I125" s="21"/>
      <c r="J125" s="22"/>
      <c r="K125" s="22"/>
      <c r="L125" s="22"/>
      <c r="M125" s="22"/>
      <c r="N125" s="22"/>
      <c r="O125" s="22"/>
      <c r="P125" s="21"/>
      <c r="Q125" s="22"/>
      <c r="R125" s="22"/>
      <c r="S125" s="57"/>
      <c r="T125" s="22"/>
      <c r="U125" s="22"/>
      <c r="V125" s="57"/>
      <c r="W125" s="22"/>
      <c r="X125" s="22"/>
      <c r="Y125" s="22"/>
      <c r="Z125" s="21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37"/>
      <c r="CZ125" s="37"/>
      <c r="DA125" s="22"/>
      <c r="DB125" s="22"/>
      <c r="DC125" s="22"/>
      <c r="DD125" s="22"/>
      <c r="DE125" s="22"/>
      <c r="DF125" s="22"/>
      <c r="DH125" s="32">
        <f t="shared" si="21"/>
        <v>0</v>
      </c>
      <c r="DI125" s="32">
        <f t="shared" si="22"/>
        <v>0</v>
      </c>
      <c r="DJ125" s="32">
        <f t="shared" si="23"/>
        <v>0</v>
      </c>
      <c r="DK125" s="32">
        <f t="shared" si="24"/>
        <v>0</v>
      </c>
      <c r="DL125" s="32">
        <f t="shared" si="25"/>
        <v>0</v>
      </c>
      <c r="DM125" s="32">
        <f t="shared" si="26"/>
        <v>0</v>
      </c>
      <c r="DN125" s="32">
        <f t="shared" si="27"/>
        <v>0</v>
      </c>
    </row>
    <row r="126" spans="1:118" ht="16.5" customHeight="1">
      <c r="A126" s="22"/>
      <c r="B126" s="22"/>
      <c r="C126" s="33"/>
      <c r="D126" s="35"/>
      <c r="E126" s="36"/>
      <c r="F126" s="22"/>
      <c r="G126" s="22"/>
      <c r="H126" s="21"/>
      <c r="I126" s="21"/>
      <c r="J126" s="22"/>
      <c r="K126" s="22"/>
      <c r="L126" s="22"/>
      <c r="M126" s="22"/>
      <c r="N126" s="22"/>
      <c r="O126" s="22"/>
      <c r="P126" s="21"/>
      <c r="Q126" s="22"/>
      <c r="R126" s="22"/>
      <c r="S126" s="57"/>
      <c r="T126" s="22"/>
      <c r="U126" s="22"/>
      <c r="V126" s="57"/>
      <c r="W126" s="22"/>
      <c r="X126" s="22"/>
      <c r="Y126" s="22"/>
      <c r="Z126" s="21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37"/>
      <c r="CZ126" s="37"/>
      <c r="DA126" s="22"/>
      <c r="DB126" s="22"/>
      <c r="DC126" s="22"/>
      <c r="DD126" s="22"/>
      <c r="DE126" s="22"/>
      <c r="DF126" s="22"/>
      <c r="DH126" s="32">
        <f t="shared" si="21"/>
        <v>0</v>
      </c>
      <c r="DI126" s="32">
        <f t="shared" si="22"/>
        <v>0</v>
      </c>
      <c r="DJ126" s="32">
        <f t="shared" si="23"/>
        <v>0</v>
      </c>
      <c r="DK126" s="32">
        <f t="shared" si="24"/>
        <v>0</v>
      </c>
      <c r="DL126" s="32">
        <f t="shared" si="25"/>
        <v>0</v>
      </c>
      <c r="DM126" s="32">
        <f t="shared" si="26"/>
        <v>0</v>
      </c>
      <c r="DN126" s="32">
        <f t="shared" si="27"/>
        <v>0</v>
      </c>
    </row>
    <row r="127" spans="1:118" ht="16.5" customHeight="1">
      <c r="A127" s="22"/>
      <c r="B127" s="22"/>
      <c r="C127" s="33"/>
      <c r="D127" s="35"/>
      <c r="E127" s="36"/>
      <c r="F127" s="22"/>
      <c r="G127" s="22"/>
      <c r="H127" s="21"/>
      <c r="I127" s="21"/>
      <c r="J127" s="22"/>
      <c r="K127" s="22"/>
      <c r="L127" s="22"/>
      <c r="M127" s="22"/>
      <c r="N127" s="22"/>
      <c r="O127" s="22"/>
      <c r="P127" s="21"/>
      <c r="Q127" s="22"/>
      <c r="R127" s="22"/>
      <c r="S127" s="57"/>
      <c r="T127" s="22"/>
      <c r="U127" s="22"/>
      <c r="V127" s="57"/>
      <c r="W127" s="22"/>
      <c r="X127" s="22"/>
      <c r="Y127" s="22"/>
      <c r="Z127" s="21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37"/>
      <c r="CZ127" s="37"/>
      <c r="DA127" s="22"/>
      <c r="DB127" s="22"/>
      <c r="DC127" s="22"/>
      <c r="DD127" s="22"/>
      <c r="DE127" s="22"/>
      <c r="DF127" s="22"/>
      <c r="DH127" s="32">
        <f t="shared" si="21"/>
        <v>0</v>
      </c>
      <c r="DI127" s="32">
        <f t="shared" si="22"/>
        <v>0</v>
      </c>
      <c r="DJ127" s="32">
        <f t="shared" si="23"/>
        <v>0</v>
      </c>
      <c r="DK127" s="32">
        <f t="shared" si="24"/>
        <v>0</v>
      </c>
      <c r="DL127" s="32">
        <f t="shared" si="25"/>
        <v>0</v>
      </c>
      <c r="DM127" s="32">
        <f t="shared" si="26"/>
        <v>0</v>
      </c>
      <c r="DN127" s="32">
        <f t="shared" si="27"/>
        <v>0</v>
      </c>
    </row>
    <row r="128" spans="1:118" ht="16.5" customHeight="1">
      <c r="A128" s="22"/>
      <c r="B128" s="22"/>
      <c r="C128" s="33"/>
      <c r="D128" s="35"/>
      <c r="E128" s="36"/>
      <c r="F128" s="22"/>
      <c r="G128" s="22"/>
      <c r="H128" s="21"/>
      <c r="I128" s="21"/>
      <c r="J128" s="22"/>
      <c r="K128" s="22"/>
      <c r="L128" s="22"/>
      <c r="M128" s="22"/>
      <c r="N128" s="22"/>
      <c r="O128" s="22"/>
      <c r="P128" s="21"/>
      <c r="Q128" s="22"/>
      <c r="R128" s="22"/>
      <c r="S128" s="57"/>
      <c r="T128" s="22"/>
      <c r="U128" s="22"/>
      <c r="V128" s="57"/>
      <c r="W128" s="22"/>
      <c r="X128" s="22"/>
      <c r="Y128" s="22"/>
      <c r="Z128" s="21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37"/>
      <c r="CZ128" s="37"/>
      <c r="DA128" s="22"/>
      <c r="DB128" s="22"/>
      <c r="DC128" s="22"/>
      <c r="DD128" s="22"/>
      <c r="DE128" s="22"/>
      <c r="DF128" s="22"/>
      <c r="DH128" s="32">
        <f t="shared" si="21"/>
        <v>0</v>
      </c>
      <c r="DI128" s="32">
        <f t="shared" si="22"/>
        <v>0</v>
      </c>
      <c r="DJ128" s="32">
        <f t="shared" si="23"/>
        <v>0</v>
      </c>
      <c r="DK128" s="32">
        <f t="shared" si="24"/>
        <v>0</v>
      </c>
      <c r="DL128" s="32">
        <f t="shared" si="25"/>
        <v>0</v>
      </c>
      <c r="DM128" s="32">
        <f t="shared" si="26"/>
        <v>0</v>
      </c>
      <c r="DN128" s="32">
        <f t="shared" si="27"/>
        <v>0</v>
      </c>
    </row>
    <row r="129" spans="1:118" ht="16.5" customHeight="1">
      <c r="A129" s="22"/>
      <c r="B129" s="22"/>
      <c r="C129" s="33"/>
      <c r="D129" s="35"/>
      <c r="E129" s="36"/>
      <c r="F129" s="22"/>
      <c r="G129" s="22"/>
      <c r="H129" s="21"/>
      <c r="I129" s="21"/>
      <c r="J129" s="22"/>
      <c r="K129" s="22"/>
      <c r="L129" s="22"/>
      <c r="M129" s="22"/>
      <c r="N129" s="22"/>
      <c r="O129" s="22"/>
      <c r="P129" s="21"/>
      <c r="Q129" s="22"/>
      <c r="R129" s="22"/>
      <c r="S129" s="57"/>
      <c r="T129" s="22"/>
      <c r="U129" s="22"/>
      <c r="V129" s="57"/>
      <c r="W129" s="22"/>
      <c r="X129" s="22"/>
      <c r="Y129" s="22"/>
      <c r="Z129" s="21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37"/>
      <c r="CZ129" s="37"/>
      <c r="DA129" s="22"/>
      <c r="DB129" s="22"/>
      <c r="DC129" s="22"/>
      <c r="DD129" s="22"/>
      <c r="DE129" s="22"/>
      <c r="DF129" s="22"/>
      <c r="DH129" s="32">
        <f t="shared" si="21"/>
        <v>0</v>
      </c>
      <c r="DI129" s="32">
        <f t="shared" si="22"/>
        <v>0</v>
      </c>
      <c r="DJ129" s="32">
        <f t="shared" si="23"/>
        <v>0</v>
      </c>
      <c r="DK129" s="32">
        <f t="shared" si="24"/>
        <v>0</v>
      </c>
      <c r="DL129" s="32">
        <f t="shared" si="25"/>
        <v>0</v>
      </c>
      <c r="DM129" s="32">
        <f t="shared" si="26"/>
        <v>0</v>
      </c>
      <c r="DN129" s="32">
        <f t="shared" si="27"/>
        <v>0</v>
      </c>
    </row>
    <row r="130" spans="1:118" ht="16.5" customHeight="1">
      <c r="A130" s="22"/>
      <c r="B130" s="22"/>
      <c r="C130" s="33"/>
      <c r="D130" s="35"/>
      <c r="E130" s="36"/>
      <c r="F130" s="22"/>
      <c r="G130" s="22"/>
      <c r="H130" s="21"/>
      <c r="I130" s="21"/>
      <c r="J130" s="22"/>
      <c r="K130" s="22"/>
      <c r="L130" s="22"/>
      <c r="M130" s="22"/>
      <c r="N130" s="22"/>
      <c r="O130" s="22"/>
      <c r="P130" s="21"/>
      <c r="Q130" s="22"/>
      <c r="R130" s="22"/>
      <c r="S130" s="57"/>
      <c r="T130" s="22"/>
      <c r="U130" s="22"/>
      <c r="V130" s="57"/>
      <c r="W130" s="22"/>
      <c r="X130" s="22"/>
      <c r="Y130" s="22"/>
      <c r="Z130" s="21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37"/>
      <c r="CZ130" s="37"/>
      <c r="DA130" s="22"/>
      <c r="DB130" s="22"/>
      <c r="DC130" s="22"/>
      <c r="DD130" s="22"/>
      <c r="DE130" s="22"/>
      <c r="DF130" s="22"/>
      <c r="DH130" s="32">
        <f t="shared" si="21"/>
        <v>0</v>
      </c>
      <c r="DI130" s="32">
        <f t="shared" si="22"/>
        <v>0</v>
      </c>
      <c r="DJ130" s="32">
        <f t="shared" si="23"/>
        <v>0</v>
      </c>
      <c r="DK130" s="32">
        <f t="shared" si="24"/>
        <v>0</v>
      </c>
      <c r="DL130" s="32">
        <f t="shared" si="25"/>
        <v>0</v>
      </c>
      <c r="DM130" s="32">
        <f t="shared" si="26"/>
        <v>0</v>
      </c>
      <c r="DN130" s="32">
        <f t="shared" si="27"/>
        <v>0</v>
      </c>
    </row>
    <row r="131" spans="1:118" ht="16.5" customHeight="1">
      <c r="A131" s="22"/>
      <c r="B131" s="22"/>
      <c r="C131" s="33"/>
      <c r="D131" s="35"/>
      <c r="E131" s="36"/>
      <c r="F131" s="22"/>
      <c r="G131" s="22"/>
      <c r="H131" s="21"/>
      <c r="I131" s="21"/>
      <c r="J131" s="22"/>
      <c r="K131" s="22"/>
      <c r="L131" s="22"/>
      <c r="M131" s="22"/>
      <c r="N131" s="22"/>
      <c r="O131" s="22"/>
      <c r="P131" s="21"/>
      <c r="Q131" s="22"/>
      <c r="R131" s="22"/>
      <c r="S131" s="57"/>
      <c r="T131" s="22"/>
      <c r="U131" s="22"/>
      <c r="V131" s="57"/>
      <c r="W131" s="22"/>
      <c r="X131" s="22"/>
      <c r="Y131" s="22"/>
      <c r="Z131" s="21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37"/>
      <c r="CZ131" s="37"/>
      <c r="DA131" s="22"/>
      <c r="DB131" s="22"/>
      <c r="DC131" s="22"/>
      <c r="DD131" s="22"/>
      <c r="DE131" s="22"/>
      <c r="DF131" s="22"/>
      <c r="DH131" s="32">
        <f t="shared" si="21"/>
        <v>0</v>
      </c>
      <c r="DI131" s="32">
        <f t="shared" si="22"/>
        <v>0</v>
      </c>
      <c r="DJ131" s="32">
        <f t="shared" si="23"/>
        <v>0</v>
      </c>
      <c r="DK131" s="32">
        <f t="shared" si="24"/>
        <v>0</v>
      </c>
      <c r="DL131" s="32">
        <f t="shared" si="25"/>
        <v>0</v>
      </c>
      <c r="DM131" s="32">
        <f t="shared" si="26"/>
        <v>0</v>
      </c>
      <c r="DN131" s="32">
        <f t="shared" si="27"/>
        <v>0</v>
      </c>
    </row>
    <row r="132" spans="1:118" ht="16.5" customHeight="1">
      <c r="A132" s="22"/>
      <c r="B132" s="22"/>
      <c r="C132" s="33"/>
      <c r="D132" s="35"/>
      <c r="E132" s="36"/>
      <c r="F132" s="22"/>
      <c r="G132" s="22"/>
      <c r="H132" s="21"/>
      <c r="I132" s="21"/>
      <c r="J132" s="22"/>
      <c r="K132" s="22"/>
      <c r="L132" s="22"/>
      <c r="M132" s="22"/>
      <c r="N132" s="22"/>
      <c r="O132" s="22"/>
      <c r="P132" s="21"/>
      <c r="Q132" s="22"/>
      <c r="R132" s="22"/>
      <c r="S132" s="57"/>
      <c r="T132" s="22"/>
      <c r="U132" s="22"/>
      <c r="V132" s="57"/>
      <c r="W132" s="22"/>
      <c r="X132" s="22"/>
      <c r="Y132" s="22"/>
      <c r="Z132" s="21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37"/>
      <c r="CZ132" s="37"/>
      <c r="DA132" s="22"/>
      <c r="DB132" s="22"/>
      <c r="DC132" s="22"/>
      <c r="DD132" s="22"/>
      <c r="DE132" s="22"/>
      <c r="DF132" s="22"/>
      <c r="DH132" s="32">
        <f t="shared" si="21"/>
        <v>0</v>
      </c>
      <c r="DI132" s="32">
        <f t="shared" si="22"/>
        <v>0</v>
      </c>
      <c r="DJ132" s="32">
        <f t="shared" si="23"/>
        <v>0</v>
      </c>
      <c r="DK132" s="32">
        <f t="shared" si="24"/>
        <v>0</v>
      </c>
      <c r="DL132" s="32">
        <f t="shared" si="25"/>
        <v>0</v>
      </c>
      <c r="DM132" s="32">
        <f t="shared" si="26"/>
        <v>0</v>
      </c>
      <c r="DN132" s="32">
        <f t="shared" si="27"/>
        <v>0</v>
      </c>
    </row>
    <row r="133" spans="1:118" ht="16.5" customHeight="1">
      <c r="A133" s="22"/>
      <c r="B133" s="22"/>
      <c r="C133" s="33"/>
      <c r="D133" s="35"/>
      <c r="E133" s="36"/>
      <c r="F133" s="22"/>
      <c r="G133" s="22"/>
      <c r="H133" s="21"/>
      <c r="I133" s="21"/>
      <c r="J133" s="22"/>
      <c r="K133" s="22"/>
      <c r="L133" s="22"/>
      <c r="M133" s="22"/>
      <c r="N133" s="22"/>
      <c r="O133" s="22"/>
      <c r="P133" s="21"/>
      <c r="Q133" s="22"/>
      <c r="R133" s="22"/>
      <c r="S133" s="57"/>
      <c r="T133" s="22"/>
      <c r="U133" s="22"/>
      <c r="V133" s="57"/>
      <c r="W133" s="22"/>
      <c r="X133" s="22"/>
      <c r="Y133" s="22"/>
      <c r="Z133" s="21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37"/>
      <c r="CZ133" s="37"/>
      <c r="DA133" s="22"/>
      <c r="DB133" s="22"/>
      <c r="DC133" s="22"/>
      <c r="DD133" s="22"/>
      <c r="DE133" s="22"/>
      <c r="DF133" s="22"/>
      <c r="DH133" s="32">
        <f t="shared" si="21"/>
        <v>0</v>
      </c>
      <c r="DI133" s="32">
        <f t="shared" si="22"/>
        <v>0</v>
      </c>
      <c r="DJ133" s="32">
        <f t="shared" si="23"/>
        <v>0</v>
      </c>
      <c r="DK133" s="32">
        <f t="shared" si="24"/>
        <v>0</v>
      </c>
      <c r="DL133" s="32">
        <f t="shared" si="25"/>
        <v>0</v>
      </c>
      <c r="DM133" s="32">
        <f t="shared" si="26"/>
        <v>0</v>
      </c>
      <c r="DN133" s="32">
        <f t="shared" si="27"/>
        <v>0</v>
      </c>
    </row>
    <row r="134" spans="1:118" ht="16.5" customHeight="1">
      <c r="A134" s="22"/>
      <c r="B134" s="22"/>
      <c r="C134" s="33"/>
      <c r="D134" s="35"/>
      <c r="E134" s="36"/>
      <c r="F134" s="22"/>
      <c r="G134" s="22"/>
      <c r="H134" s="21"/>
      <c r="I134" s="21"/>
      <c r="J134" s="22"/>
      <c r="K134" s="22"/>
      <c r="L134" s="22"/>
      <c r="M134" s="22"/>
      <c r="N134" s="22"/>
      <c r="O134" s="22"/>
      <c r="P134" s="21"/>
      <c r="Q134" s="22"/>
      <c r="R134" s="22"/>
      <c r="S134" s="57"/>
      <c r="T134" s="22"/>
      <c r="U134" s="22"/>
      <c r="V134" s="57"/>
      <c r="W134" s="22"/>
      <c r="X134" s="22"/>
      <c r="Y134" s="22"/>
      <c r="Z134" s="21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37"/>
      <c r="CZ134" s="37"/>
      <c r="DA134" s="22"/>
      <c r="DB134" s="22"/>
      <c r="DC134" s="22"/>
      <c r="DD134" s="22"/>
      <c r="DE134" s="22"/>
      <c r="DF134" s="22"/>
      <c r="DH134" s="32">
        <f aca="true" t="shared" si="28" ref="DH134:DH153">IF(AND(O134=1,AA134=0,CU134=1,CZ134=0),1,0)</f>
        <v>0</v>
      </c>
      <c r="DI134" s="32">
        <f aca="true" t="shared" si="29" ref="DI134:DI153">IF(AND(O134=1,AA134=1,CU134=1,CZ134=0),1,0)</f>
        <v>0</v>
      </c>
      <c r="DJ134" s="32">
        <f aca="true" t="shared" si="30" ref="DJ134:DJ153">IF(AND(O134=1,AA134=1,CU134=1,CZ134=1),1,0)</f>
        <v>0</v>
      </c>
      <c r="DK134" s="32">
        <f aca="true" t="shared" si="31" ref="DK134:DK153">IF(AND(O134=1,CV134=1,CZ134=0),1,0)</f>
        <v>0</v>
      </c>
      <c r="DL134" s="32">
        <f aca="true" t="shared" si="32" ref="DL134:DL153">IF(AND(O134=1,CV134=1,CZ134=1),1,0)</f>
        <v>0</v>
      </c>
      <c r="DM134" s="32">
        <f aca="true" t="shared" si="33" ref="DM134:DM153">IF(AND(R134=1,CV134=0,CZ134=1),1,0)</f>
        <v>0</v>
      </c>
      <c r="DN134" s="32">
        <f aca="true" t="shared" si="34" ref="DN134:DN153">IF(AND(U134=1,CV134=0,CZ134=1),1,0)</f>
        <v>0</v>
      </c>
    </row>
    <row r="135" spans="1:118" ht="16.5" customHeight="1">
      <c r="A135" s="22"/>
      <c r="B135" s="22"/>
      <c r="C135" s="33"/>
      <c r="D135" s="35"/>
      <c r="E135" s="36"/>
      <c r="F135" s="22"/>
      <c r="G135" s="22"/>
      <c r="H135" s="21"/>
      <c r="I135" s="21"/>
      <c r="J135" s="22"/>
      <c r="K135" s="22"/>
      <c r="L135" s="22"/>
      <c r="M135" s="22"/>
      <c r="N135" s="22"/>
      <c r="O135" s="22"/>
      <c r="P135" s="21"/>
      <c r="Q135" s="22"/>
      <c r="R135" s="22"/>
      <c r="S135" s="57"/>
      <c r="T135" s="22"/>
      <c r="U135" s="22"/>
      <c r="V135" s="57"/>
      <c r="W135" s="22"/>
      <c r="X135" s="22"/>
      <c r="Y135" s="22"/>
      <c r="Z135" s="21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37"/>
      <c r="CZ135" s="37"/>
      <c r="DA135" s="22"/>
      <c r="DB135" s="22"/>
      <c r="DC135" s="22"/>
      <c r="DD135" s="22"/>
      <c r="DE135" s="22"/>
      <c r="DF135" s="22"/>
      <c r="DH135" s="32">
        <f t="shared" si="28"/>
        <v>0</v>
      </c>
      <c r="DI135" s="32">
        <f t="shared" si="29"/>
        <v>0</v>
      </c>
      <c r="DJ135" s="32">
        <f t="shared" si="30"/>
        <v>0</v>
      </c>
      <c r="DK135" s="32">
        <f t="shared" si="31"/>
        <v>0</v>
      </c>
      <c r="DL135" s="32">
        <f t="shared" si="32"/>
        <v>0</v>
      </c>
      <c r="DM135" s="32">
        <f t="shared" si="33"/>
        <v>0</v>
      </c>
      <c r="DN135" s="32">
        <f t="shared" si="34"/>
        <v>0</v>
      </c>
    </row>
    <row r="136" spans="1:118" ht="16.5" customHeight="1">
      <c r="A136" s="22"/>
      <c r="B136" s="22"/>
      <c r="C136" s="33"/>
      <c r="D136" s="35"/>
      <c r="E136" s="36"/>
      <c r="F136" s="22"/>
      <c r="G136" s="22"/>
      <c r="H136" s="21"/>
      <c r="I136" s="21"/>
      <c r="J136" s="22"/>
      <c r="K136" s="22"/>
      <c r="L136" s="22"/>
      <c r="M136" s="22"/>
      <c r="N136" s="22"/>
      <c r="O136" s="22"/>
      <c r="P136" s="21"/>
      <c r="Q136" s="22"/>
      <c r="R136" s="22"/>
      <c r="S136" s="57"/>
      <c r="T136" s="22"/>
      <c r="U136" s="22"/>
      <c r="V136" s="57"/>
      <c r="W136" s="22"/>
      <c r="X136" s="22"/>
      <c r="Y136" s="22"/>
      <c r="Z136" s="21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37"/>
      <c r="CZ136" s="37"/>
      <c r="DA136" s="22"/>
      <c r="DB136" s="22"/>
      <c r="DC136" s="22"/>
      <c r="DD136" s="22"/>
      <c r="DE136" s="22"/>
      <c r="DF136" s="22"/>
      <c r="DH136" s="32">
        <f t="shared" si="28"/>
        <v>0</v>
      </c>
      <c r="DI136" s="32">
        <f t="shared" si="29"/>
        <v>0</v>
      </c>
      <c r="DJ136" s="32">
        <f t="shared" si="30"/>
        <v>0</v>
      </c>
      <c r="DK136" s="32">
        <f t="shared" si="31"/>
        <v>0</v>
      </c>
      <c r="DL136" s="32">
        <f t="shared" si="32"/>
        <v>0</v>
      </c>
      <c r="DM136" s="32">
        <f t="shared" si="33"/>
        <v>0</v>
      </c>
      <c r="DN136" s="32">
        <f t="shared" si="34"/>
        <v>0</v>
      </c>
    </row>
    <row r="137" spans="1:118" ht="16.5" customHeight="1">
      <c r="A137" s="22"/>
      <c r="B137" s="22"/>
      <c r="C137" s="33"/>
      <c r="D137" s="35"/>
      <c r="E137" s="36"/>
      <c r="F137" s="22"/>
      <c r="G137" s="22"/>
      <c r="H137" s="21"/>
      <c r="I137" s="21"/>
      <c r="J137" s="22"/>
      <c r="K137" s="22"/>
      <c r="L137" s="22"/>
      <c r="M137" s="22"/>
      <c r="N137" s="22"/>
      <c r="O137" s="22"/>
      <c r="P137" s="21"/>
      <c r="Q137" s="22"/>
      <c r="R137" s="22"/>
      <c r="S137" s="57"/>
      <c r="T137" s="22"/>
      <c r="U137" s="22"/>
      <c r="V137" s="57"/>
      <c r="W137" s="22"/>
      <c r="X137" s="22"/>
      <c r="Y137" s="22"/>
      <c r="Z137" s="21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37"/>
      <c r="CZ137" s="37"/>
      <c r="DA137" s="22"/>
      <c r="DB137" s="22"/>
      <c r="DC137" s="22"/>
      <c r="DD137" s="22"/>
      <c r="DE137" s="22"/>
      <c r="DF137" s="22"/>
      <c r="DH137" s="32">
        <f t="shared" si="28"/>
        <v>0</v>
      </c>
      <c r="DI137" s="32">
        <f t="shared" si="29"/>
        <v>0</v>
      </c>
      <c r="DJ137" s="32">
        <f t="shared" si="30"/>
        <v>0</v>
      </c>
      <c r="DK137" s="32">
        <f t="shared" si="31"/>
        <v>0</v>
      </c>
      <c r="DL137" s="32">
        <f t="shared" si="32"/>
        <v>0</v>
      </c>
      <c r="DM137" s="32">
        <f t="shared" si="33"/>
        <v>0</v>
      </c>
      <c r="DN137" s="32">
        <f t="shared" si="34"/>
        <v>0</v>
      </c>
    </row>
    <row r="138" spans="1:118" ht="16.5" customHeight="1">
      <c r="A138" s="22"/>
      <c r="B138" s="22"/>
      <c r="C138" s="33"/>
      <c r="D138" s="35"/>
      <c r="E138" s="36"/>
      <c r="F138" s="22"/>
      <c r="G138" s="22"/>
      <c r="H138" s="21"/>
      <c r="I138" s="21"/>
      <c r="J138" s="22"/>
      <c r="K138" s="22"/>
      <c r="L138" s="22"/>
      <c r="M138" s="22"/>
      <c r="N138" s="22"/>
      <c r="O138" s="22"/>
      <c r="P138" s="21"/>
      <c r="Q138" s="22"/>
      <c r="R138" s="22"/>
      <c r="S138" s="57"/>
      <c r="T138" s="22"/>
      <c r="U138" s="22"/>
      <c r="V138" s="57"/>
      <c r="W138" s="22"/>
      <c r="X138" s="22"/>
      <c r="Y138" s="22"/>
      <c r="Z138" s="21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37"/>
      <c r="CZ138" s="37"/>
      <c r="DA138" s="22"/>
      <c r="DB138" s="22"/>
      <c r="DC138" s="22"/>
      <c r="DD138" s="22"/>
      <c r="DE138" s="22"/>
      <c r="DF138" s="22"/>
      <c r="DH138" s="32">
        <f t="shared" si="28"/>
        <v>0</v>
      </c>
      <c r="DI138" s="32">
        <f t="shared" si="29"/>
        <v>0</v>
      </c>
      <c r="DJ138" s="32">
        <f t="shared" si="30"/>
        <v>0</v>
      </c>
      <c r="DK138" s="32">
        <f t="shared" si="31"/>
        <v>0</v>
      </c>
      <c r="DL138" s="32">
        <f t="shared" si="32"/>
        <v>0</v>
      </c>
      <c r="DM138" s="32">
        <f t="shared" si="33"/>
        <v>0</v>
      </c>
      <c r="DN138" s="32">
        <f t="shared" si="34"/>
        <v>0</v>
      </c>
    </row>
    <row r="139" spans="1:118" ht="16.5" customHeight="1">
      <c r="A139" s="22"/>
      <c r="B139" s="22"/>
      <c r="C139" s="33"/>
      <c r="D139" s="35"/>
      <c r="E139" s="36"/>
      <c r="F139" s="22"/>
      <c r="G139" s="22"/>
      <c r="H139" s="21"/>
      <c r="I139" s="21"/>
      <c r="J139" s="22"/>
      <c r="K139" s="22"/>
      <c r="L139" s="22"/>
      <c r="M139" s="22"/>
      <c r="N139" s="22"/>
      <c r="O139" s="22"/>
      <c r="P139" s="21"/>
      <c r="Q139" s="22"/>
      <c r="R139" s="22"/>
      <c r="S139" s="57"/>
      <c r="T139" s="22"/>
      <c r="U139" s="22"/>
      <c r="V139" s="57"/>
      <c r="W139" s="22"/>
      <c r="X139" s="22"/>
      <c r="Y139" s="22"/>
      <c r="Z139" s="21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37"/>
      <c r="CZ139" s="37"/>
      <c r="DA139" s="22"/>
      <c r="DB139" s="22"/>
      <c r="DC139" s="22"/>
      <c r="DD139" s="22"/>
      <c r="DE139" s="22"/>
      <c r="DF139" s="22"/>
      <c r="DH139" s="32">
        <f t="shared" si="28"/>
        <v>0</v>
      </c>
      <c r="DI139" s="32">
        <f t="shared" si="29"/>
        <v>0</v>
      </c>
      <c r="DJ139" s="32">
        <f t="shared" si="30"/>
        <v>0</v>
      </c>
      <c r="DK139" s="32">
        <f t="shared" si="31"/>
        <v>0</v>
      </c>
      <c r="DL139" s="32">
        <f t="shared" si="32"/>
        <v>0</v>
      </c>
      <c r="DM139" s="32">
        <f t="shared" si="33"/>
        <v>0</v>
      </c>
      <c r="DN139" s="32">
        <f t="shared" si="34"/>
        <v>0</v>
      </c>
    </row>
    <row r="140" spans="1:118" ht="16.5" customHeight="1">
      <c r="A140" s="22"/>
      <c r="B140" s="22"/>
      <c r="C140" s="33"/>
      <c r="D140" s="35"/>
      <c r="E140" s="36"/>
      <c r="F140" s="22"/>
      <c r="G140" s="22"/>
      <c r="H140" s="21"/>
      <c r="I140" s="21"/>
      <c r="J140" s="22"/>
      <c r="K140" s="22"/>
      <c r="L140" s="22"/>
      <c r="M140" s="22"/>
      <c r="N140" s="22"/>
      <c r="O140" s="22"/>
      <c r="P140" s="21"/>
      <c r="Q140" s="22"/>
      <c r="R140" s="22"/>
      <c r="S140" s="57"/>
      <c r="T140" s="22"/>
      <c r="U140" s="22"/>
      <c r="V140" s="57"/>
      <c r="W140" s="22"/>
      <c r="X140" s="22"/>
      <c r="Y140" s="22"/>
      <c r="Z140" s="21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37"/>
      <c r="CZ140" s="37"/>
      <c r="DA140" s="22"/>
      <c r="DB140" s="22"/>
      <c r="DC140" s="22"/>
      <c r="DD140" s="22"/>
      <c r="DE140" s="22"/>
      <c r="DF140" s="22"/>
      <c r="DH140" s="32">
        <f t="shared" si="28"/>
        <v>0</v>
      </c>
      <c r="DI140" s="32">
        <f t="shared" si="29"/>
        <v>0</v>
      </c>
      <c r="DJ140" s="32">
        <f t="shared" si="30"/>
        <v>0</v>
      </c>
      <c r="DK140" s="32">
        <f t="shared" si="31"/>
        <v>0</v>
      </c>
      <c r="DL140" s="32">
        <f t="shared" si="32"/>
        <v>0</v>
      </c>
      <c r="DM140" s="32">
        <f t="shared" si="33"/>
        <v>0</v>
      </c>
      <c r="DN140" s="32">
        <f t="shared" si="34"/>
        <v>0</v>
      </c>
    </row>
    <row r="141" spans="1:118" ht="16.5" customHeight="1">
      <c r="A141" s="22"/>
      <c r="B141" s="22"/>
      <c r="C141" s="33"/>
      <c r="D141" s="35"/>
      <c r="E141" s="36"/>
      <c r="F141" s="22"/>
      <c r="G141" s="22"/>
      <c r="H141" s="21"/>
      <c r="I141" s="21"/>
      <c r="J141" s="22"/>
      <c r="K141" s="22"/>
      <c r="L141" s="22"/>
      <c r="M141" s="22"/>
      <c r="N141" s="22"/>
      <c r="O141" s="22"/>
      <c r="P141" s="21"/>
      <c r="Q141" s="22"/>
      <c r="R141" s="22"/>
      <c r="S141" s="57"/>
      <c r="T141" s="22"/>
      <c r="U141" s="22"/>
      <c r="V141" s="57"/>
      <c r="W141" s="22"/>
      <c r="X141" s="22"/>
      <c r="Y141" s="22"/>
      <c r="Z141" s="21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37"/>
      <c r="CZ141" s="37"/>
      <c r="DA141" s="22"/>
      <c r="DB141" s="22"/>
      <c r="DC141" s="22"/>
      <c r="DD141" s="22"/>
      <c r="DE141" s="22"/>
      <c r="DF141" s="22"/>
      <c r="DH141" s="32">
        <f t="shared" si="28"/>
        <v>0</v>
      </c>
      <c r="DI141" s="32">
        <f t="shared" si="29"/>
        <v>0</v>
      </c>
      <c r="DJ141" s="32">
        <f t="shared" si="30"/>
        <v>0</v>
      </c>
      <c r="DK141" s="32">
        <f t="shared" si="31"/>
        <v>0</v>
      </c>
      <c r="DL141" s="32">
        <f t="shared" si="32"/>
        <v>0</v>
      </c>
      <c r="DM141" s="32">
        <f t="shared" si="33"/>
        <v>0</v>
      </c>
      <c r="DN141" s="32">
        <f t="shared" si="34"/>
        <v>0</v>
      </c>
    </row>
    <row r="142" spans="1:118" ht="16.5" customHeight="1">
      <c r="A142" s="22"/>
      <c r="B142" s="22"/>
      <c r="C142" s="33"/>
      <c r="D142" s="35"/>
      <c r="E142" s="36"/>
      <c r="F142" s="22"/>
      <c r="G142" s="22"/>
      <c r="H142" s="21"/>
      <c r="I142" s="21"/>
      <c r="J142" s="22"/>
      <c r="K142" s="22"/>
      <c r="L142" s="22"/>
      <c r="M142" s="22"/>
      <c r="N142" s="22"/>
      <c r="O142" s="22"/>
      <c r="P142" s="21"/>
      <c r="Q142" s="22"/>
      <c r="R142" s="22"/>
      <c r="S142" s="57"/>
      <c r="T142" s="22"/>
      <c r="U142" s="22"/>
      <c r="V142" s="57"/>
      <c r="W142" s="22"/>
      <c r="X142" s="22"/>
      <c r="Y142" s="22"/>
      <c r="Z142" s="21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37"/>
      <c r="CZ142" s="37"/>
      <c r="DA142" s="22"/>
      <c r="DB142" s="22"/>
      <c r="DC142" s="22"/>
      <c r="DD142" s="22"/>
      <c r="DE142" s="22"/>
      <c r="DF142" s="22"/>
      <c r="DH142" s="32">
        <f t="shared" si="28"/>
        <v>0</v>
      </c>
      <c r="DI142" s="32">
        <f t="shared" si="29"/>
        <v>0</v>
      </c>
      <c r="DJ142" s="32">
        <f t="shared" si="30"/>
        <v>0</v>
      </c>
      <c r="DK142" s="32">
        <f t="shared" si="31"/>
        <v>0</v>
      </c>
      <c r="DL142" s="32">
        <f t="shared" si="32"/>
        <v>0</v>
      </c>
      <c r="DM142" s="32">
        <f t="shared" si="33"/>
        <v>0</v>
      </c>
      <c r="DN142" s="32">
        <f t="shared" si="34"/>
        <v>0</v>
      </c>
    </row>
    <row r="143" spans="1:118" ht="16.5" customHeight="1">
      <c r="A143" s="22"/>
      <c r="B143" s="22"/>
      <c r="C143" s="33"/>
      <c r="D143" s="35"/>
      <c r="E143" s="36"/>
      <c r="F143" s="22"/>
      <c r="G143" s="22"/>
      <c r="H143" s="21"/>
      <c r="I143" s="21"/>
      <c r="J143" s="22"/>
      <c r="K143" s="22"/>
      <c r="L143" s="22"/>
      <c r="M143" s="22"/>
      <c r="N143" s="22"/>
      <c r="O143" s="22"/>
      <c r="P143" s="21"/>
      <c r="Q143" s="22"/>
      <c r="R143" s="22"/>
      <c r="S143" s="57"/>
      <c r="T143" s="22"/>
      <c r="U143" s="22"/>
      <c r="V143" s="57"/>
      <c r="W143" s="22"/>
      <c r="X143" s="22"/>
      <c r="Y143" s="22"/>
      <c r="Z143" s="21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37"/>
      <c r="CZ143" s="37"/>
      <c r="DA143" s="22"/>
      <c r="DB143" s="22"/>
      <c r="DC143" s="22"/>
      <c r="DD143" s="22"/>
      <c r="DE143" s="22"/>
      <c r="DF143" s="22"/>
      <c r="DH143" s="32">
        <f t="shared" si="28"/>
        <v>0</v>
      </c>
      <c r="DI143" s="32">
        <f t="shared" si="29"/>
        <v>0</v>
      </c>
      <c r="DJ143" s="32">
        <f t="shared" si="30"/>
        <v>0</v>
      </c>
      <c r="DK143" s="32">
        <f t="shared" si="31"/>
        <v>0</v>
      </c>
      <c r="DL143" s="32">
        <f t="shared" si="32"/>
        <v>0</v>
      </c>
      <c r="DM143" s="32">
        <f t="shared" si="33"/>
        <v>0</v>
      </c>
      <c r="DN143" s="32">
        <f t="shared" si="34"/>
        <v>0</v>
      </c>
    </row>
    <row r="144" spans="1:118" ht="16.5" customHeight="1">
      <c r="A144" s="22"/>
      <c r="B144" s="22"/>
      <c r="C144" s="33"/>
      <c r="D144" s="35"/>
      <c r="E144" s="36"/>
      <c r="F144" s="22"/>
      <c r="G144" s="22"/>
      <c r="H144" s="21"/>
      <c r="I144" s="21"/>
      <c r="J144" s="22"/>
      <c r="K144" s="22"/>
      <c r="L144" s="22"/>
      <c r="M144" s="22"/>
      <c r="N144" s="22"/>
      <c r="O144" s="22"/>
      <c r="P144" s="21"/>
      <c r="Q144" s="22"/>
      <c r="R144" s="22"/>
      <c r="S144" s="57"/>
      <c r="T144" s="22"/>
      <c r="U144" s="22"/>
      <c r="V144" s="57"/>
      <c r="W144" s="22"/>
      <c r="X144" s="22"/>
      <c r="Y144" s="22"/>
      <c r="Z144" s="21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37"/>
      <c r="CZ144" s="37"/>
      <c r="DA144" s="22"/>
      <c r="DB144" s="22"/>
      <c r="DC144" s="22"/>
      <c r="DD144" s="22"/>
      <c r="DE144" s="22"/>
      <c r="DF144" s="22"/>
      <c r="DH144" s="32">
        <f t="shared" si="28"/>
        <v>0</v>
      </c>
      <c r="DI144" s="32">
        <f t="shared" si="29"/>
        <v>0</v>
      </c>
      <c r="DJ144" s="32">
        <f t="shared" si="30"/>
        <v>0</v>
      </c>
      <c r="DK144" s="32">
        <f t="shared" si="31"/>
        <v>0</v>
      </c>
      <c r="DL144" s="32">
        <f t="shared" si="32"/>
        <v>0</v>
      </c>
      <c r="DM144" s="32">
        <f t="shared" si="33"/>
        <v>0</v>
      </c>
      <c r="DN144" s="32">
        <f t="shared" si="34"/>
        <v>0</v>
      </c>
    </row>
    <row r="145" spans="1:118" ht="16.5" customHeight="1">
      <c r="A145" s="22"/>
      <c r="B145" s="22"/>
      <c r="C145" s="33"/>
      <c r="D145" s="35"/>
      <c r="E145" s="36"/>
      <c r="F145" s="22"/>
      <c r="G145" s="22"/>
      <c r="H145" s="21"/>
      <c r="I145" s="21"/>
      <c r="J145" s="22"/>
      <c r="K145" s="22"/>
      <c r="L145" s="22"/>
      <c r="M145" s="22"/>
      <c r="N145" s="22"/>
      <c r="O145" s="22"/>
      <c r="P145" s="21"/>
      <c r="Q145" s="22"/>
      <c r="R145" s="22"/>
      <c r="S145" s="57"/>
      <c r="T145" s="22"/>
      <c r="U145" s="22"/>
      <c r="V145" s="57"/>
      <c r="W145" s="22"/>
      <c r="X145" s="22"/>
      <c r="Y145" s="22"/>
      <c r="Z145" s="21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37"/>
      <c r="CZ145" s="37"/>
      <c r="DA145" s="22"/>
      <c r="DB145" s="22"/>
      <c r="DC145" s="22"/>
      <c r="DD145" s="22"/>
      <c r="DE145" s="22"/>
      <c r="DF145" s="22"/>
      <c r="DH145" s="32">
        <f t="shared" si="28"/>
        <v>0</v>
      </c>
      <c r="DI145" s="32">
        <f t="shared" si="29"/>
        <v>0</v>
      </c>
      <c r="DJ145" s="32">
        <f t="shared" si="30"/>
        <v>0</v>
      </c>
      <c r="DK145" s="32">
        <f t="shared" si="31"/>
        <v>0</v>
      </c>
      <c r="DL145" s="32">
        <f t="shared" si="32"/>
        <v>0</v>
      </c>
      <c r="DM145" s="32">
        <f t="shared" si="33"/>
        <v>0</v>
      </c>
      <c r="DN145" s="32">
        <f t="shared" si="34"/>
        <v>0</v>
      </c>
    </row>
    <row r="146" spans="1:118" ht="16.5" customHeight="1">
      <c r="A146" s="22"/>
      <c r="B146" s="22"/>
      <c r="C146" s="33"/>
      <c r="D146" s="35"/>
      <c r="E146" s="36"/>
      <c r="F146" s="22"/>
      <c r="G146" s="22"/>
      <c r="H146" s="21"/>
      <c r="I146" s="21"/>
      <c r="J146" s="22"/>
      <c r="K146" s="22"/>
      <c r="L146" s="22"/>
      <c r="M146" s="22"/>
      <c r="N146" s="22"/>
      <c r="O146" s="22"/>
      <c r="P146" s="21"/>
      <c r="Q146" s="22"/>
      <c r="R146" s="22"/>
      <c r="S146" s="57"/>
      <c r="T146" s="22"/>
      <c r="U146" s="22"/>
      <c r="V146" s="57"/>
      <c r="W146" s="22"/>
      <c r="X146" s="22"/>
      <c r="Y146" s="22"/>
      <c r="Z146" s="21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37"/>
      <c r="CZ146" s="37"/>
      <c r="DA146" s="22"/>
      <c r="DB146" s="22"/>
      <c r="DC146" s="22"/>
      <c r="DD146" s="22"/>
      <c r="DE146" s="22"/>
      <c r="DF146" s="22"/>
      <c r="DH146" s="32">
        <f t="shared" si="28"/>
        <v>0</v>
      </c>
      <c r="DI146" s="32">
        <f t="shared" si="29"/>
        <v>0</v>
      </c>
      <c r="DJ146" s="32">
        <f t="shared" si="30"/>
        <v>0</v>
      </c>
      <c r="DK146" s="32">
        <f t="shared" si="31"/>
        <v>0</v>
      </c>
      <c r="DL146" s="32">
        <f t="shared" si="32"/>
        <v>0</v>
      </c>
      <c r="DM146" s="32">
        <f t="shared" si="33"/>
        <v>0</v>
      </c>
      <c r="DN146" s="32">
        <f t="shared" si="34"/>
        <v>0</v>
      </c>
    </row>
    <row r="147" spans="1:118" ht="16.5" customHeight="1">
      <c r="A147" s="22"/>
      <c r="B147" s="22"/>
      <c r="C147" s="33"/>
      <c r="D147" s="35"/>
      <c r="E147" s="36"/>
      <c r="F147" s="22"/>
      <c r="G147" s="22"/>
      <c r="H147" s="21"/>
      <c r="I147" s="21"/>
      <c r="J147" s="22"/>
      <c r="K147" s="22"/>
      <c r="L147" s="22"/>
      <c r="M147" s="22"/>
      <c r="N147" s="22"/>
      <c r="O147" s="22"/>
      <c r="P147" s="21"/>
      <c r="Q147" s="22"/>
      <c r="R147" s="22"/>
      <c r="S147" s="57"/>
      <c r="T147" s="22"/>
      <c r="U147" s="22"/>
      <c r="V147" s="57"/>
      <c r="W147" s="22"/>
      <c r="X147" s="22"/>
      <c r="Y147" s="22"/>
      <c r="Z147" s="21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37"/>
      <c r="CZ147" s="37"/>
      <c r="DA147" s="22"/>
      <c r="DB147" s="22"/>
      <c r="DC147" s="22"/>
      <c r="DD147" s="22"/>
      <c r="DE147" s="22"/>
      <c r="DF147" s="22"/>
      <c r="DH147" s="32">
        <f t="shared" si="28"/>
        <v>0</v>
      </c>
      <c r="DI147" s="32">
        <f t="shared" si="29"/>
        <v>0</v>
      </c>
      <c r="DJ147" s="32">
        <f t="shared" si="30"/>
        <v>0</v>
      </c>
      <c r="DK147" s="32">
        <f t="shared" si="31"/>
        <v>0</v>
      </c>
      <c r="DL147" s="32">
        <f t="shared" si="32"/>
        <v>0</v>
      </c>
      <c r="DM147" s="32">
        <f t="shared" si="33"/>
        <v>0</v>
      </c>
      <c r="DN147" s="32">
        <f t="shared" si="34"/>
        <v>0</v>
      </c>
    </row>
    <row r="148" spans="1:118" ht="16.5" customHeight="1">
      <c r="A148" s="22"/>
      <c r="B148" s="22"/>
      <c r="C148" s="33"/>
      <c r="D148" s="35"/>
      <c r="E148" s="36"/>
      <c r="F148" s="22"/>
      <c r="G148" s="22"/>
      <c r="H148" s="21"/>
      <c r="I148" s="21"/>
      <c r="J148" s="22"/>
      <c r="K148" s="22"/>
      <c r="L148" s="22"/>
      <c r="M148" s="22"/>
      <c r="N148" s="22"/>
      <c r="O148" s="22"/>
      <c r="P148" s="21"/>
      <c r="Q148" s="22"/>
      <c r="R148" s="22"/>
      <c r="S148" s="57"/>
      <c r="T148" s="22"/>
      <c r="U148" s="22"/>
      <c r="V148" s="57"/>
      <c r="W148" s="22"/>
      <c r="X148" s="22"/>
      <c r="Y148" s="22"/>
      <c r="Z148" s="21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37"/>
      <c r="CZ148" s="37"/>
      <c r="DA148" s="22"/>
      <c r="DB148" s="22"/>
      <c r="DC148" s="22"/>
      <c r="DD148" s="22"/>
      <c r="DE148" s="22"/>
      <c r="DF148" s="22"/>
      <c r="DH148" s="32">
        <f t="shared" si="28"/>
        <v>0</v>
      </c>
      <c r="DI148" s="32">
        <f t="shared" si="29"/>
        <v>0</v>
      </c>
      <c r="DJ148" s="32">
        <f t="shared" si="30"/>
        <v>0</v>
      </c>
      <c r="DK148" s="32">
        <f t="shared" si="31"/>
        <v>0</v>
      </c>
      <c r="DL148" s="32">
        <f t="shared" si="32"/>
        <v>0</v>
      </c>
      <c r="DM148" s="32">
        <f t="shared" si="33"/>
        <v>0</v>
      </c>
      <c r="DN148" s="32">
        <f t="shared" si="34"/>
        <v>0</v>
      </c>
    </row>
    <row r="149" spans="1:118" ht="16.5" customHeight="1">
      <c r="A149" s="22"/>
      <c r="B149" s="22"/>
      <c r="C149" s="33"/>
      <c r="D149" s="35"/>
      <c r="E149" s="36"/>
      <c r="F149" s="22"/>
      <c r="G149" s="22"/>
      <c r="H149" s="21"/>
      <c r="I149" s="21"/>
      <c r="J149" s="22"/>
      <c r="K149" s="22"/>
      <c r="L149" s="22"/>
      <c r="M149" s="22"/>
      <c r="N149" s="22"/>
      <c r="O149" s="22"/>
      <c r="P149" s="21"/>
      <c r="Q149" s="22"/>
      <c r="R149" s="22"/>
      <c r="S149" s="57"/>
      <c r="T149" s="22"/>
      <c r="U149" s="22"/>
      <c r="V149" s="57"/>
      <c r="W149" s="22"/>
      <c r="X149" s="22"/>
      <c r="Y149" s="22"/>
      <c r="Z149" s="21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37"/>
      <c r="CZ149" s="37"/>
      <c r="DA149" s="22"/>
      <c r="DB149" s="22"/>
      <c r="DC149" s="22"/>
      <c r="DD149" s="22"/>
      <c r="DE149" s="22"/>
      <c r="DF149" s="22"/>
      <c r="DH149" s="32">
        <f t="shared" si="28"/>
        <v>0</v>
      </c>
      <c r="DI149" s="32">
        <f t="shared" si="29"/>
        <v>0</v>
      </c>
      <c r="DJ149" s="32">
        <f t="shared" si="30"/>
        <v>0</v>
      </c>
      <c r="DK149" s="32">
        <f t="shared" si="31"/>
        <v>0</v>
      </c>
      <c r="DL149" s="32">
        <f t="shared" si="32"/>
        <v>0</v>
      </c>
      <c r="DM149" s="32">
        <f t="shared" si="33"/>
        <v>0</v>
      </c>
      <c r="DN149" s="32">
        <f t="shared" si="34"/>
        <v>0</v>
      </c>
    </row>
    <row r="150" spans="1:118" ht="16.5" customHeight="1">
      <c r="A150" s="22"/>
      <c r="B150" s="22"/>
      <c r="C150" s="33"/>
      <c r="D150" s="35"/>
      <c r="E150" s="36"/>
      <c r="F150" s="22"/>
      <c r="G150" s="22"/>
      <c r="H150" s="21"/>
      <c r="I150" s="21"/>
      <c r="J150" s="22"/>
      <c r="K150" s="22"/>
      <c r="L150" s="22"/>
      <c r="M150" s="22"/>
      <c r="N150" s="22"/>
      <c r="O150" s="22"/>
      <c r="P150" s="21"/>
      <c r="Q150" s="22"/>
      <c r="R150" s="22"/>
      <c r="S150" s="57"/>
      <c r="T150" s="22"/>
      <c r="U150" s="22"/>
      <c r="V150" s="57"/>
      <c r="W150" s="22"/>
      <c r="X150" s="22"/>
      <c r="Y150" s="22"/>
      <c r="Z150" s="21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37"/>
      <c r="CZ150" s="37"/>
      <c r="DA150" s="22"/>
      <c r="DB150" s="22"/>
      <c r="DC150" s="22"/>
      <c r="DD150" s="22"/>
      <c r="DE150" s="22"/>
      <c r="DF150" s="22"/>
      <c r="DH150" s="32">
        <f t="shared" si="28"/>
        <v>0</v>
      </c>
      <c r="DI150" s="32">
        <f t="shared" si="29"/>
        <v>0</v>
      </c>
      <c r="DJ150" s="32">
        <f t="shared" si="30"/>
        <v>0</v>
      </c>
      <c r="DK150" s="32">
        <f t="shared" si="31"/>
        <v>0</v>
      </c>
      <c r="DL150" s="32">
        <f t="shared" si="32"/>
        <v>0</v>
      </c>
      <c r="DM150" s="32">
        <f t="shared" si="33"/>
        <v>0</v>
      </c>
      <c r="DN150" s="32">
        <f t="shared" si="34"/>
        <v>0</v>
      </c>
    </row>
    <row r="151" spans="1:118" ht="16.5" customHeight="1">
      <c r="A151" s="22"/>
      <c r="B151" s="22"/>
      <c r="C151" s="33"/>
      <c r="D151" s="35"/>
      <c r="E151" s="36"/>
      <c r="F151" s="22"/>
      <c r="G151" s="22"/>
      <c r="H151" s="21"/>
      <c r="I151" s="21"/>
      <c r="J151" s="22"/>
      <c r="K151" s="22"/>
      <c r="L151" s="22"/>
      <c r="M151" s="22"/>
      <c r="N151" s="22"/>
      <c r="O151" s="22"/>
      <c r="P151" s="21"/>
      <c r="Q151" s="22"/>
      <c r="R151" s="22"/>
      <c r="S151" s="57"/>
      <c r="T151" s="22"/>
      <c r="U151" s="22"/>
      <c r="V151" s="57"/>
      <c r="W151" s="22"/>
      <c r="X151" s="22"/>
      <c r="Y151" s="22"/>
      <c r="Z151" s="21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37"/>
      <c r="CZ151" s="37"/>
      <c r="DA151" s="22"/>
      <c r="DB151" s="22"/>
      <c r="DC151" s="22"/>
      <c r="DD151" s="22"/>
      <c r="DE151" s="22"/>
      <c r="DF151" s="22"/>
      <c r="DH151" s="32">
        <f t="shared" si="28"/>
        <v>0</v>
      </c>
      <c r="DI151" s="32">
        <f t="shared" si="29"/>
        <v>0</v>
      </c>
      <c r="DJ151" s="32">
        <f t="shared" si="30"/>
        <v>0</v>
      </c>
      <c r="DK151" s="32">
        <f t="shared" si="31"/>
        <v>0</v>
      </c>
      <c r="DL151" s="32">
        <f t="shared" si="32"/>
        <v>0</v>
      </c>
      <c r="DM151" s="32">
        <f t="shared" si="33"/>
        <v>0</v>
      </c>
      <c r="DN151" s="32">
        <f t="shared" si="34"/>
        <v>0</v>
      </c>
    </row>
    <row r="152" spans="1:118" ht="16.5" customHeight="1">
      <c r="A152" s="22"/>
      <c r="B152" s="22"/>
      <c r="C152" s="33"/>
      <c r="D152" s="35"/>
      <c r="E152" s="36"/>
      <c r="F152" s="22"/>
      <c r="G152" s="22"/>
      <c r="H152" s="21"/>
      <c r="I152" s="21"/>
      <c r="J152" s="22"/>
      <c r="K152" s="22"/>
      <c r="L152" s="22"/>
      <c r="M152" s="22"/>
      <c r="N152" s="22"/>
      <c r="O152" s="22"/>
      <c r="P152" s="21"/>
      <c r="Q152" s="22"/>
      <c r="R152" s="22"/>
      <c r="S152" s="57"/>
      <c r="T152" s="22"/>
      <c r="U152" s="22"/>
      <c r="V152" s="57"/>
      <c r="W152" s="22"/>
      <c r="X152" s="22"/>
      <c r="Y152" s="22"/>
      <c r="Z152" s="21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37"/>
      <c r="CZ152" s="37"/>
      <c r="DA152" s="22"/>
      <c r="DB152" s="22"/>
      <c r="DC152" s="22"/>
      <c r="DD152" s="22"/>
      <c r="DE152" s="22"/>
      <c r="DF152" s="22"/>
      <c r="DH152" s="32">
        <f t="shared" si="28"/>
        <v>0</v>
      </c>
      <c r="DI152" s="32">
        <f t="shared" si="29"/>
        <v>0</v>
      </c>
      <c r="DJ152" s="32">
        <f t="shared" si="30"/>
        <v>0</v>
      </c>
      <c r="DK152" s="32">
        <f t="shared" si="31"/>
        <v>0</v>
      </c>
      <c r="DL152" s="32">
        <f t="shared" si="32"/>
        <v>0</v>
      </c>
      <c r="DM152" s="32">
        <f t="shared" si="33"/>
        <v>0</v>
      </c>
      <c r="DN152" s="32">
        <f t="shared" si="34"/>
        <v>0</v>
      </c>
    </row>
    <row r="153" spans="1:118" ht="16.5" customHeight="1">
      <c r="A153" s="22"/>
      <c r="B153" s="22"/>
      <c r="C153" s="33"/>
      <c r="D153" s="35"/>
      <c r="E153" s="34"/>
      <c r="F153" s="22"/>
      <c r="G153" s="22"/>
      <c r="H153" s="21"/>
      <c r="I153" s="21"/>
      <c r="J153" s="22"/>
      <c r="K153" s="22"/>
      <c r="L153" s="22"/>
      <c r="M153" s="22"/>
      <c r="N153" s="22"/>
      <c r="O153" s="22"/>
      <c r="P153" s="21"/>
      <c r="Q153" s="22"/>
      <c r="R153" s="22"/>
      <c r="S153" s="57"/>
      <c r="T153" s="22"/>
      <c r="U153" s="22"/>
      <c r="V153" s="57"/>
      <c r="W153" s="22"/>
      <c r="X153" s="22"/>
      <c r="Y153" s="22"/>
      <c r="Z153" s="21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37"/>
      <c r="CZ153" s="37"/>
      <c r="DA153" s="22"/>
      <c r="DB153" s="22"/>
      <c r="DC153" s="22"/>
      <c r="DD153" s="22"/>
      <c r="DE153" s="22"/>
      <c r="DF153" s="22"/>
      <c r="DH153" s="32">
        <f t="shared" si="28"/>
        <v>0</v>
      </c>
      <c r="DI153" s="32">
        <f t="shared" si="29"/>
        <v>0</v>
      </c>
      <c r="DJ153" s="32">
        <f t="shared" si="30"/>
        <v>0</v>
      </c>
      <c r="DK153" s="32">
        <f t="shared" si="31"/>
        <v>0</v>
      </c>
      <c r="DL153" s="32">
        <f t="shared" si="32"/>
        <v>0</v>
      </c>
      <c r="DM153" s="32">
        <f t="shared" si="33"/>
        <v>0</v>
      </c>
      <c r="DN153" s="32">
        <f t="shared" si="34"/>
        <v>0</v>
      </c>
    </row>
    <row r="154" spans="1:118" ht="16.5" customHeight="1">
      <c r="A154" s="23" t="s">
        <v>43</v>
      </c>
      <c r="B154" s="23"/>
      <c r="C154" s="24" t="s">
        <v>44</v>
      </c>
      <c r="D154" s="27"/>
      <c r="E154" s="9"/>
      <c r="F154" s="26">
        <f>SUM(F6:F153)</f>
        <v>59468</v>
      </c>
      <c r="G154" s="26">
        <f>SUM(G6:G153)</f>
        <v>125</v>
      </c>
      <c r="H154" s="40">
        <f>SUM(H6:H153)</f>
        <v>4659.17</v>
      </c>
      <c r="I154" s="40">
        <f>SUM(I6:I153)</f>
        <v>11513.17</v>
      </c>
      <c r="J154" s="26">
        <f aca="true" t="shared" si="35" ref="J154:O154">SUM(J6:J153)</f>
        <v>30</v>
      </c>
      <c r="K154" s="26">
        <f t="shared" si="35"/>
        <v>10</v>
      </c>
      <c r="L154" s="26"/>
      <c r="M154" s="26"/>
      <c r="N154" s="26"/>
      <c r="O154" s="26">
        <f t="shared" si="35"/>
        <v>15</v>
      </c>
      <c r="P154" s="40">
        <f>SUM(P6:P153)</f>
        <v>272.8</v>
      </c>
      <c r="Q154" s="9"/>
      <c r="R154" s="26">
        <f>SUM(R6:R153)</f>
        <v>9</v>
      </c>
      <c r="S154" s="62">
        <f>SUM(S6:S153)</f>
        <v>166.4</v>
      </c>
      <c r="T154" s="9"/>
      <c r="U154" s="26">
        <f>SUM(U6:U153)</f>
        <v>10</v>
      </c>
      <c r="V154" s="62">
        <f>SUM(V6:V153)</f>
        <v>201.6</v>
      </c>
      <c r="W154" s="9"/>
      <c r="X154" s="64"/>
      <c r="Y154" s="64"/>
      <c r="Z154" s="16"/>
      <c r="AA154" s="23">
        <f>SUM(AA6:AA153)</f>
        <v>23</v>
      </c>
      <c r="AB154" s="23">
        <f aca="true" t="shared" si="36" ref="AB154:AN154">SUM(AB6:AB153)</f>
        <v>6</v>
      </c>
      <c r="AC154" s="23">
        <f t="shared" si="36"/>
        <v>1</v>
      </c>
      <c r="AD154" s="23">
        <f t="shared" si="36"/>
        <v>2</v>
      </c>
      <c r="AE154" s="23"/>
      <c r="AF154" s="23">
        <f t="shared" si="36"/>
        <v>0</v>
      </c>
      <c r="AG154" s="23">
        <f t="shared" si="36"/>
        <v>7</v>
      </c>
      <c r="AH154" s="23">
        <f t="shared" si="36"/>
        <v>10</v>
      </c>
      <c r="AI154" s="23"/>
      <c r="AJ154" s="23">
        <f t="shared" si="36"/>
        <v>1</v>
      </c>
      <c r="AK154" s="23">
        <f t="shared" si="36"/>
        <v>0</v>
      </c>
      <c r="AL154" s="23">
        <f t="shared" si="36"/>
        <v>27</v>
      </c>
      <c r="AM154" s="23">
        <f t="shared" si="36"/>
        <v>10</v>
      </c>
      <c r="AN154" s="23">
        <f t="shared" si="36"/>
        <v>18</v>
      </c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7"/>
      <c r="CU154" s="26">
        <f aca="true" t="shared" si="37" ref="CU154:DF154">SUM(CU6:CU153)</f>
        <v>10091</v>
      </c>
      <c r="CV154" s="26">
        <f t="shared" si="37"/>
        <v>2020</v>
      </c>
      <c r="CW154" s="26">
        <f t="shared" si="37"/>
        <v>0</v>
      </c>
      <c r="CX154" s="26">
        <f t="shared" si="37"/>
        <v>0</v>
      </c>
      <c r="CY154" s="27"/>
      <c r="CZ154" s="26">
        <f t="shared" si="37"/>
        <v>2020</v>
      </c>
      <c r="DA154" s="27"/>
      <c r="DB154" s="27"/>
      <c r="DC154" s="27"/>
      <c r="DD154" s="27"/>
      <c r="DE154" s="27"/>
      <c r="DF154" s="26">
        <f t="shared" si="37"/>
        <v>0</v>
      </c>
      <c r="DH154" s="32">
        <f aca="true" t="shared" si="38" ref="DH154:DN154">SUM(DH6:DH153)</f>
        <v>0</v>
      </c>
      <c r="DI154" s="32">
        <f t="shared" si="38"/>
        <v>0</v>
      </c>
      <c r="DJ154" s="32">
        <f t="shared" si="38"/>
        <v>0</v>
      </c>
      <c r="DK154" s="32">
        <f t="shared" si="38"/>
        <v>0</v>
      </c>
      <c r="DL154" s="32">
        <f t="shared" si="38"/>
        <v>0</v>
      </c>
      <c r="DM154" s="32">
        <f t="shared" si="38"/>
        <v>0</v>
      </c>
      <c r="DN154" s="32">
        <f t="shared" si="38"/>
        <v>0</v>
      </c>
    </row>
    <row r="155" spans="1:110" ht="16.5" customHeight="1">
      <c r="A155" s="23" t="s">
        <v>45</v>
      </c>
      <c r="B155" s="23"/>
      <c r="C155" s="24" t="s">
        <v>46</v>
      </c>
      <c r="D155" s="38"/>
      <c r="E155" s="38"/>
      <c r="F155" s="26">
        <f>AVERAGE(F6:F153)</f>
        <v>1982.2666666666667</v>
      </c>
      <c r="G155" s="26">
        <f>AVERAGE(G6:G153)</f>
        <v>4.032258064516129</v>
      </c>
      <c r="H155" s="40">
        <f>AVERAGE(H6:H153)</f>
        <v>155.30566666666667</v>
      </c>
      <c r="I155" s="40">
        <f>AVERAGE(I6:I153)</f>
        <v>460.5268</v>
      </c>
      <c r="J155" s="27"/>
      <c r="K155" s="27"/>
      <c r="L155" s="27"/>
      <c r="M155" s="27"/>
      <c r="N155" s="27"/>
      <c r="O155" s="27"/>
      <c r="P155" s="40">
        <f>AVERAGE(P6:P153)</f>
        <v>24.8</v>
      </c>
      <c r="Q155" s="26">
        <f>2014-AVERAGE(Q6:Q153)</f>
        <v>16.64285714285711</v>
      </c>
      <c r="R155" s="27"/>
      <c r="S155" s="62">
        <f>AVERAGE(S6:S153)</f>
        <v>20.8</v>
      </c>
      <c r="T155" s="26">
        <f>2014-AVERAGE(T6:T153)</f>
        <v>5</v>
      </c>
      <c r="U155" s="27"/>
      <c r="V155" s="62">
        <f>AVERAGE(V6:V153)</f>
        <v>25.2</v>
      </c>
      <c r="W155" s="26">
        <f>2014-AVERAGE(W6:W153)</f>
        <v>9.444444444444343</v>
      </c>
      <c r="X155" s="26"/>
      <c r="Y155" s="26"/>
      <c r="Z155" s="40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</row>
    <row r="156" spans="1:110" ht="16.5" customHeight="1">
      <c r="A156" s="23" t="s">
        <v>47</v>
      </c>
      <c r="B156" s="23"/>
      <c r="C156" s="24" t="s">
        <v>48</v>
      </c>
      <c r="D156" s="69"/>
      <c r="E156" s="24"/>
      <c r="F156" s="23">
        <f>MAX(F6:F153)</f>
        <v>2010</v>
      </c>
      <c r="G156" s="23">
        <f>MAX(G6:G153)</f>
        <v>8</v>
      </c>
      <c r="H156" s="40">
        <f>MAX(H6:H153)</f>
        <v>300</v>
      </c>
      <c r="I156" s="40">
        <f>MAX(I6:I153)</f>
        <v>850</v>
      </c>
      <c r="J156" s="9"/>
      <c r="K156" s="9"/>
      <c r="L156" s="9"/>
      <c r="M156" s="9"/>
      <c r="N156" s="9"/>
      <c r="O156" s="9"/>
      <c r="P156" s="40">
        <f>MAX(P6:P153)</f>
        <v>45</v>
      </c>
      <c r="Q156" s="23">
        <f>MAX(Q6:Q153)</f>
        <v>2015</v>
      </c>
      <c r="R156" s="9"/>
      <c r="S156" s="62">
        <f>MAX(S6:S153)</f>
        <v>35</v>
      </c>
      <c r="T156" s="23">
        <f>MAX(T6:T153)</f>
        <v>2014</v>
      </c>
      <c r="U156" s="9"/>
      <c r="V156" s="62">
        <f>MAX(V6:V153)</f>
        <v>32</v>
      </c>
      <c r="W156" s="23">
        <f>MAX(W6:W153)</f>
        <v>2013</v>
      </c>
      <c r="X156" s="23"/>
      <c r="Y156" s="23"/>
      <c r="Z156" s="40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23"/>
      <c r="CU156" s="9"/>
      <c r="CV156" s="9"/>
      <c r="CW156" s="9"/>
      <c r="CX156" s="9"/>
      <c r="CY156" s="23"/>
      <c r="CZ156" s="9"/>
      <c r="DA156" s="23"/>
      <c r="DB156" s="23"/>
      <c r="DC156" s="23"/>
      <c r="DD156" s="23"/>
      <c r="DE156" s="23"/>
      <c r="DF156" s="9"/>
    </row>
    <row r="157" spans="1:110" ht="16.5" customHeight="1">
      <c r="A157" s="23" t="s">
        <v>49</v>
      </c>
      <c r="B157" s="23"/>
      <c r="C157" s="24" t="s">
        <v>50</v>
      </c>
      <c r="D157" s="27"/>
      <c r="E157" s="9"/>
      <c r="F157" s="23">
        <f>MIN(F6:F153)</f>
        <v>1911</v>
      </c>
      <c r="G157" s="23">
        <f>MIN(G6:G153)</f>
        <v>1</v>
      </c>
      <c r="H157" s="40">
        <f>MIN(H6:H153)</f>
        <v>70</v>
      </c>
      <c r="I157" s="40">
        <f>MIN(I6:I153)</f>
        <v>120</v>
      </c>
      <c r="J157" s="9"/>
      <c r="K157" s="9"/>
      <c r="L157" s="9"/>
      <c r="M157" s="9"/>
      <c r="N157" s="9"/>
      <c r="O157" s="9"/>
      <c r="P157" s="40">
        <f>MIN(P6:P153)</f>
        <v>2.5</v>
      </c>
      <c r="Q157" s="23">
        <f>MIN(Q6:Q153)</f>
        <v>1975</v>
      </c>
      <c r="R157" s="9"/>
      <c r="S157" s="62">
        <f>MIN(S6:S153)</f>
        <v>3</v>
      </c>
      <c r="T157" s="23">
        <f>MIN(T6:T153)</f>
        <v>2004</v>
      </c>
      <c r="U157" s="9"/>
      <c r="V157" s="62">
        <f>MIN(V6:V153)</f>
        <v>23.5</v>
      </c>
      <c r="W157" s="23">
        <f>MIN(W6:W153)</f>
        <v>1992</v>
      </c>
      <c r="X157" s="23"/>
      <c r="Y157" s="23"/>
      <c r="Z157" s="40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23">
        <f>MIN(CT6:CT153)</f>
        <v>2016</v>
      </c>
      <c r="CU157" s="9"/>
      <c r="CV157" s="9"/>
      <c r="CW157" s="9"/>
      <c r="CX157" s="9"/>
      <c r="CY157" s="23">
        <f>MIN(CY6:CY153)</f>
        <v>2016</v>
      </c>
      <c r="CZ157" s="9"/>
      <c r="DA157" s="23">
        <f>MIN(DA6:DA153)</f>
        <v>0</v>
      </c>
      <c r="DB157" s="23"/>
      <c r="DC157" s="23"/>
      <c r="DD157" s="23"/>
      <c r="DE157" s="23"/>
      <c r="DF157" s="9"/>
    </row>
    <row r="158" spans="1:110" ht="16.5" customHeight="1">
      <c r="A158" s="23" t="s">
        <v>51</v>
      </c>
      <c r="B158" s="23"/>
      <c r="C158" s="24" t="s">
        <v>52</v>
      </c>
      <c r="D158" s="26">
        <f>COUNTBLANK(D6:D153)</f>
        <v>124</v>
      </c>
      <c r="E158" s="23">
        <f>COUNTBLANK(E6:E153)</f>
        <v>145</v>
      </c>
      <c r="F158" s="23">
        <f>COUNTBLANK(F6:F16)</f>
        <v>0</v>
      </c>
      <c r="G158" s="23">
        <f aca="true" t="shared" si="39" ref="G158:BT158">COUNTBLANK(G6:G16)</f>
        <v>0</v>
      </c>
      <c r="H158" s="40">
        <f t="shared" si="39"/>
        <v>0</v>
      </c>
      <c r="I158" s="40">
        <f t="shared" si="39"/>
        <v>2</v>
      </c>
      <c r="J158" s="23">
        <f t="shared" si="39"/>
        <v>0</v>
      </c>
      <c r="K158" s="23">
        <f t="shared" si="39"/>
        <v>6</v>
      </c>
      <c r="L158" s="23">
        <f t="shared" si="39"/>
        <v>11</v>
      </c>
      <c r="M158" s="23">
        <f t="shared" si="39"/>
        <v>11</v>
      </c>
      <c r="N158" s="23">
        <f t="shared" si="39"/>
        <v>11</v>
      </c>
      <c r="O158" s="23">
        <f t="shared" si="39"/>
        <v>7</v>
      </c>
      <c r="P158" s="40">
        <f t="shared" si="39"/>
        <v>7</v>
      </c>
      <c r="Q158" s="23">
        <f t="shared" si="39"/>
        <v>7</v>
      </c>
      <c r="R158" s="23">
        <f t="shared" si="39"/>
        <v>5</v>
      </c>
      <c r="S158" s="62">
        <f t="shared" si="39"/>
        <v>6</v>
      </c>
      <c r="T158" s="23">
        <f t="shared" si="39"/>
        <v>5</v>
      </c>
      <c r="U158" s="23">
        <f t="shared" si="39"/>
        <v>10</v>
      </c>
      <c r="V158" s="62">
        <f t="shared" si="39"/>
        <v>10</v>
      </c>
      <c r="W158" s="23">
        <f t="shared" si="39"/>
        <v>10</v>
      </c>
      <c r="X158" s="23"/>
      <c r="Y158" s="23"/>
      <c r="Z158" s="40">
        <f t="shared" si="39"/>
        <v>0</v>
      </c>
      <c r="AA158" s="23">
        <f t="shared" si="39"/>
        <v>4</v>
      </c>
      <c r="AB158" s="23">
        <f t="shared" si="39"/>
        <v>9</v>
      </c>
      <c r="AC158" s="23">
        <f t="shared" si="39"/>
        <v>11</v>
      </c>
      <c r="AD158" s="23">
        <f t="shared" si="39"/>
        <v>9</v>
      </c>
      <c r="AE158" s="23">
        <f t="shared" si="39"/>
        <v>10</v>
      </c>
      <c r="AF158" s="23">
        <f t="shared" si="39"/>
        <v>11</v>
      </c>
      <c r="AG158" s="23">
        <f t="shared" si="39"/>
        <v>7</v>
      </c>
      <c r="AH158" s="23">
        <f t="shared" si="39"/>
        <v>8</v>
      </c>
      <c r="AI158" s="23">
        <f t="shared" si="39"/>
        <v>5</v>
      </c>
      <c r="AJ158" s="23">
        <f t="shared" si="39"/>
        <v>10</v>
      </c>
      <c r="AK158" s="23">
        <f t="shared" si="39"/>
        <v>11</v>
      </c>
      <c r="AL158" s="23">
        <f t="shared" si="39"/>
        <v>1</v>
      </c>
      <c r="AM158" s="23">
        <f t="shared" si="39"/>
        <v>5</v>
      </c>
      <c r="AN158" s="23">
        <f t="shared" si="39"/>
        <v>3</v>
      </c>
      <c r="AO158" s="23">
        <f t="shared" si="39"/>
        <v>5</v>
      </c>
      <c r="AP158" s="23">
        <f t="shared" si="39"/>
        <v>5</v>
      </c>
      <c r="AQ158" s="23">
        <f t="shared" si="39"/>
        <v>4</v>
      </c>
      <c r="AR158" s="23">
        <f t="shared" si="39"/>
        <v>2</v>
      </c>
      <c r="AS158" s="23">
        <f t="shared" si="39"/>
        <v>4</v>
      </c>
      <c r="AT158" s="23">
        <f t="shared" si="39"/>
        <v>4</v>
      </c>
      <c r="AU158" s="23">
        <f t="shared" si="39"/>
        <v>2</v>
      </c>
      <c r="AV158" s="23">
        <f t="shared" si="39"/>
        <v>1</v>
      </c>
      <c r="AW158" s="23">
        <f t="shared" si="39"/>
        <v>7</v>
      </c>
      <c r="AX158" s="23">
        <f t="shared" si="39"/>
        <v>7</v>
      </c>
      <c r="AY158" s="23">
        <f t="shared" si="39"/>
        <v>7</v>
      </c>
      <c r="AZ158" s="23">
        <f t="shared" si="39"/>
        <v>6</v>
      </c>
      <c r="BA158" s="23">
        <f t="shared" si="39"/>
        <v>10</v>
      </c>
      <c r="BB158" s="23">
        <f t="shared" si="39"/>
        <v>10</v>
      </c>
      <c r="BC158" s="23">
        <f t="shared" si="39"/>
        <v>10</v>
      </c>
      <c r="BD158" s="23">
        <f t="shared" si="39"/>
        <v>9</v>
      </c>
      <c r="BE158" s="23">
        <f t="shared" si="39"/>
        <v>6</v>
      </c>
      <c r="BF158" s="23">
        <f t="shared" si="39"/>
        <v>6</v>
      </c>
      <c r="BG158" s="23">
        <f t="shared" si="39"/>
        <v>5</v>
      </c>
      <c r="BH158" s="23">
        <f t="shared" si="39"/>
        <v>4</v>
      </c>
      <c r="BI158" s="23">
        <f t="shared" si="39"/>
        <v>11</v>
      </c>
      <c r="BJ158" s="23">
        <f t="shared" si="39"/>
        <v>11</v>
      </c>
      <c r="BK158" s="23">
        <f t="shared" si="39"/>
        <v>11</v>
      </c>
      <c r="BL158" s="23">
        <f t="shared" si="39"/>
        <v>11</v>
      </c>
      <c r="BM158" s="23">
        <f t="shared" si="39"/>
        <v>11</v>
      </c>
      <c r="BN158" s="23">
        <f t="shared" si="39"/>
        <v>11</v>
      </c>
      <c r="BO158" s="23">
        <f t="shared" si="39"/>
        <v>11</v>
      </c>
      <c r="BP158" s="23">
        <f t="shared" si="39"/>
        <v>11</v>
      </c>
      <c r="BQ158" s="23">
        <f t="shared" si="39"/>
        <v>5</v>
      </c>
      <c r="BR158" s="23">
        <f t="shared" si="39"/>
        <v>5</v>
      </c>
      <c r="BS158" s="23">
        <f t="shared" si="39"/>
        <v>3</v>
      </c>
      <c r="BT158" s="23">
        <f t="shared" si="39"/>
        <v>1</v>
      </c>
      <c r="BU158" s="23">
        <f aca="true" t="shared" si="40" ref="BU158:DF158">COUNTBLANK(BU6:BU16)</f>
        <v>6</v>
      </c>
      <c r="BV158" s="23">
        <f t="shared" si="40"/>
        <v>6</v>
      </c>
      <c r="BW158" s="23">
        <f t="shared" si="40"/>
        <v>4</v>
      </c>
      <c r="BX158" s="23">
        <f t="shared" si="40"/>
        <v>2</v>
      </c>
      <c r="BY158" s="23">
        <f t="shared" si="40"/>
        <v>9</v>
      </c>
      <c r="BZ158" s="23">
        <f t="shared" si="40"/>
        <v>9</v>
      </c>
      <c r="CA158" s="23">
        <f t="shared" si="40"/>
        <v>8</v>
      </c>
      <c r="CB158" s="23">
        <f t="shared" si="40"/>
        <v>7</v>
      </c>
      <c r="CC158" s="23">
        <f t="shared" si="40"/>
        <v>10</v>
      </c>
      <c r="CD158" s="23">
        <f t="shared" si="40"/>
        <v>10</v>
      </c>
      <c r="CE158" s="23">
        <f t="shared" si="40"/>
        <v>10</v>
      </c>
      <c r="CF158" s="23">
        <f t="shared" si="40"/>
        <v>9</v>
      </c>
      <c r="CG158" s="23">
        <f t="shared" si="40"/>
        <v>8</v>
      </c>
      <c r="CH158" s="23">
        <f t="shared" si="40"/>
        <v>8</v>
      </c>
      <c r="CI158" s="23">
        <f t="shared" si="40"/>
        <v>8</v>
      </c>
      <c r="CJ158" s="23">
        <f t="shared" si="40"/>
        <v>5</v>
      </c>
      <c r="CK158" s="23">
        <f t="shared" si="40"/>
        <v>11</v>
      </c>
      <c r="CL158" s="23">
        <f t="shared" si="40"/>
        <v>11</v>
      </c>
      <c r="CM158" s="23">
        <f t="shared" si="40"/>
        <v>11</v>
      </c>
      <c r="CN158" s="23">
        <f t="shared" si="40"/>
        <v>11</v>
      </c>
      <c r="CO158" s="23">
        <f t="shared" si="40"/>
        <v>11</v>
      </c>
      <c r="CP158" s="23">
        <f t="shared" si="40"/>
        <v>11</v>
      </c>
      <c r="CQ158" s="23">
        <f t="shared" si="40"/>
        <v>11</v>
      </c>
      <c r="CR158" s="23">
        <f t="shared" si="40"/>
        <v>11</v>
      </c>
      <c r="CS158" s="23">
        <f t="shared" si="40"/>
        <v>11</v>
      </c>
      <c r="CT158" s="23">
        <f t="shared" si="40"/>
        <v>7</v>
      </c>
      <c r="CU158" s="23">
        <f t="shared" si="40"/>
        <v>9</v>
      </c>
      <c r="CV158" s="23">
        <f t="shared" si="40"/>
        <v>11</v>
      </c>
      <c r="CW158" s="23">
        <f t="shared" si="40"/>
        <v>11</v>
      </c>
      <c r="CX158" s="23">
        <f t="shared" si="40"/>
        <v>11</v>
      </c>
      <c r="CY158" s="23">
        <f t="shared" si="40"/>
        <v>11</v>
      </c>
      <c r="CZ158" s="23">
        <f t="shared" si="40"/>
        <v>11</v>
      </c>
      <c r="DA158" s="23">
        <f t="shared" si="40"/>
        <v>11</v>
      </c>
      <c r="DB158" s="23">
        <f t="shared" si="40"/>
        <v>10</v>
      </c>
      <c r="DC158" s="23">
        <f t="shared" si="40"/>
        <v>9</v>
      </c>
      <c r="DD158" s="23">
        <f t="shared" si="40"/>
        <v>11</v>
      </c>
      <c r="DE158" s="23">
        <f t="shared" si="40"/>
        <v>10</v>
      </c>
      <c r="DF158" s="23">
        <f t="shared" si="40"/>
        <v>11</v>
      </c>
    </row>
  </sheetData>
  <sheetProtection/>
  <mergeCells count="44">
    <mergeCell ref="BQ4:BT4"/>
    <mergeCell ref="AA4:AF4"/>
    <mergeCell ref="AG4:AK4"/>
    <mergeCell ref="AL4:AN4"/>
    <mergeCell ref="BE4:BH4"/>
    <mergeCell ref="BI4:BL4"/>
    <mergeCell ref="BM4:BP4"/>
    <mergeCell ref="DE4:DE5"/>
    <mergeCell ref="DF4:DF5"/>
    <mergeCell ref="CG4:CJ4"/>
    <mergeCell ref="CK4:CN4"/>
    <mergeCell ref="CO4:CR4"/>
    <mergeCell ref="DC4:DC5"/>
    <mergeCell ref="CS4:CS5"/>
    <mergeCell ref="BU4:BX4"/>
    <mergeCell ref="BY4:CB4"/>
    <mergeCell ref="CC4:CF4"/>
    <mergeCell ref="CT3:DF3"/>
    <mergeCell ref="CT4:CW4"/>
    <mergeCell ref="CY4:CY5"/>
    <mergeCell ref="CZ4:CZ5"/>
    <mergeCell ref="DA4:DA5"/>
    <mergeCell ref="DB4:DB5"/>
    <mergeCell ref="DD4:DD5"/>
    <mergeCell ref="A1:DF1"/>
    <mergeCell ref="A4:A5"/>
    <mergeCell ref="C4:E4"/>
    <mergeCell ref="F4:I4"/>
    <mergeCell ref="J4:K4"/>
    <mergeCell ref="O4:Q4"/>
    <mergeCell ref="R4:T4"/>
    <mergeCell ref="C2:D2"/>
    <mergeCell ref="BQ3:CS3"/>
    <mergeCell ref="AO4:AR4"/>
    <mergeCell ref="U4:W4"/>
    <mergeCell ref="AO3:BP3"/>
    <mergeCell ref="B4:B5"/>
    <mergeCell ref="L4:N4"/>
    <mergeCell ref="Z4:Z5"/>
    <mergeCell ref="AS4:AV4"/>
    <mergeCell ref="AW4:AZ4"/>
    <mergeCell ref="BA4:BD4"/>
    <mergeCell ref="X4:X5"/>
    <mergeCell ref="Y4:Y5"/>
  </mergeCells>
  <hyperlinks>
    <hyperlink ref="E6" r:id="rId1" display="as42@onet.pl"/>
    <hyperlink ref="E7" r:id="rId2" display="rosh@wp.pl"/>
    <hyperlink ref="E26" r:id="rId3" display="biuro@klimosz.pl"/>
  </hyperlinks>
  <printOptions horizontalCentered="1"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9" scale="16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16" sqref="AV16"/>
    </sheetView>
  </sheetViews>
  <sheetFormatPr defaultColWidth="9.140625" defaultRowHeight="12.75"/>
  <cols>
    <col min="1" max="1" width="5.8515625" style="1" customWidth="1"/>
    <col min="2" max="2" width="13.421875" style="1" customWidth="1"/>
    <col min="3" max="3" width="40.57421875" style="1" customWidth="1"/>
    <col min="4" max="4" width="28.7109375" style="1" customWidth="1"/>
    <col min="5" max="5" width="17.00390625" style="1" bestFit="1" customWidth="1"/>
    <col min="6" max="6" width="10.00390625" style="1" customWidth="1"/>
    <col min="7" max="7" width="17.8515625" style="1" customWidth="1"/>
    <col min="8" max="8" width="5.8515625" style="1" bestFit="1" customWidth="1"/>
    <col min="9" max="9" width="20.7109375" style="1" customWidth="1"/>
    <col min="10" max="10" width="7.28125" style="1" customWidth="1"/>
    <col min="11" max="11" width="12.7109375" style="1" bestFit="1" customWidth="1"/>
    <col min="12" max="12" width="11.8515625" style="1" customWidth="1"/>
    <col min="13" max="13" width="9.28125" style="1" bestFit="1" customWidth="1"/>
    <col min="14" max="15" width="9.28125" style="1" customWidth="1"/>
    <col min="16" max="16" width="18.7109375" style="1" customWidth="1"/>
    <col min="17" max="39" width="7.28125" style="1" customWidth="1"/>
    <col min="40" max="110" width="8.7109375" style="1" customWidth="1"/>
    <col min="111" max="111" width="9.140625" style="1" customWidth="1"/>
    <col min="112" max="112" width="14.140625" style="1" customWidth="1"/>
    <col min="113" max="113" width="14.8515625" style="1" customWidth="1"/>
    <col min="114" max="114" width="9.7109375" style="1" customWidth="1"/>
    <col min="115" max="118" width="9.140625" style="1" customWidth="1"/>
    <col min="119" max="119" width="12.140625" style="1" customWidth="1"/>
    <col min="120" max="16384" width="9.140625" style="1" customWidth="1"/>
  </cols>
  <sheetData>
    <row r="1" spans="1:110" ht="18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</row>
    <row r="2" spans="2:3" ht="15" customHeight="1">
      <c r="B2" s="97" t="s">
        <v>230</v>
      </c>
      <c r="C2" s="97"/>
    </row>
    <row r="4" spans="1:110" ht="16.5" customHeight="1">
      <c r="A4" s="76" t="s">
        <v>1</v>
      </c>
      <c r="B4" s="76" t="s">
        <v>207</v>
      </c>
      <c r="C4" s="88" t="s">
        <v>2</v>
      </c>
      <c r="D4" s="89"/>
      <c r="E4" s="79" t="s">
        <v>3</v>
      </c>
      <c r="F4" s="80"/>
      <c r="G4" s="81"/>
      <c r="H4" s="76" t="s">
        <v>4</v>
      </c>
      <c r="I4" s="79" t="s">
        <v>5</v>
      </c>
      <c r="J4" s="80"/>
      <c r="K4" s="80"/>
      <c r="L4" s="80"/>
      <c r="M4" s="80"/>
      <c r="N4" s="80"/>
      <c r="O4" s="80"/>
      <c r="P4" s="81"/>
      <c r="Q4" s="79" t="s">
        <v>7</v>
      </c>
      <c r="R4" s="80"/>
      <c r="S4" s="79" t="s">
        <v>6</v>
      </c>
      <c r="T4" s="80"/>
      <c r="U4" s="80"/>
      <c r="V4" s="79" t="s">
        <v>8</v>
      </c>
      <c r="W4" s="80"/>
      <c r="X4" s="80"/>
      <c r="Y4" s="80"/>
      <c r="Z4" s="80"/>
      <c r="AA4" s="80"/>
      <c r="AB4" s="80"/>
      <c r="AC4" s="76" t="s">
        <v>117</v>
      </c>
      <c r="AD4" s="79" t="s">
        <v>9</v>
      </c>
      <c r="AE4" s="80"/>
      <c r="AF4" s="80"/>
      <c r="AG4" s="80"/>
      <c r="AH4" s="81"/>
      <c r="AI4" s="79" t="s">
        <v>54</v>
      </c>
      <c r="AJ4" s="80"/>
      <c r="AK4" s="80"/>
      <c r="AL4" s="80"/>
      <c r="AM4" s="85"/>
      <c r="AN4" s="79" t="s">
        <v>129</v>
      </c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1"/>
      <c r="BQ4" s="79" t="s">
        <v>181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1"/>
      <c r="CU4" s="79" t="s">
        <v>159</v>
      </c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</row>
    <row r="5" spans="1:110" ht="47.25" customHeight="1">
      <c r="A5" s="87"/>
      <c r="B5" s="87"/>
      <c r="C5" s="83" t="s">
        <v>10</v>
      </c>
      <c r="D5" s="83" t="s">
        <v>11</v>
      </c>
      <c r="E5" s="76" t="s">
        <v>13</v>
      </c>
      <c r="F5" s="76" t="s">
        <v>14</v>
      </c>
      <c r="G5" s="76" t="s">
        <v>12</v>
      </c>
      <c r="H5" s="87"/>
      <c r="I5" s="76" t="s">
        <v>11</v>
      </c>
      <c r="J5" s="76" t="s">
        <v>211</v>
      </c>
      <c r="K5" s="76" t="s">
        <v>216</v>
      </c>
      <c r="L5" s="76" t="s">
        <v>231</v>
      </c>
      <c r="M5" s="76" t="s">
        <v>232</v>
      </c>
      <c r="N5" s="76" t="s">
        <v>15</v>
      </c>
      <c r="O5" s="76" t="s">
        <v>212</v>
      </c>
      <c r="P5" s="76" t="s">
        <v>19</v>
      </c>
      <c r="Q5" s="76" t="s">
        <v>97</v>
      </c>
      <c r="R5" s="76" t="s">
        <v>98</v>
      </c>
      <c r="S5" s="76" t="s">
        <v>16</v>
      </c>
      <c r="T5" s="76" t="s">
        <v>17</v>
      </c>
      <c r="U5" s="76" t="s">
        <v>18</v>
      </c>
      <c r="V5" s="76" t="s">
        <v>22</v>
      </c>
      <c r="W5" s="76" t="s">
        <v>23</v>
      </c>
      <c r="X5" s="76" t="s">
        <v>24</v>
      </c>
      <c r="Y5" s="76" t="s">
        <v>25</v>
      </c>
      <c r="Z5" s="76" t="s">
        <v>63</v>
      </c>
      <c r="AA5" s="76" t="s">
        <v>115</v>
      </c>
      <c r="AB5" s="76" t="s">
        <v>116</v>
      </c>
      <c r="AC5" s="87"/>
      <c r="AD5" s="76" t="s">
        <v>64</v>
      </c>
      <c r="AE5" s="76" t="s">
        <v>27</v>
      </c>
      <c r="AF5" s="76" t="s">
        <v>28</v>
      </c>
      <c r="AG5" s="76" t="s">
        <v>127</v>
      </c>
      <c r="AH5" s="76" t="s">
        <v>29</v>
      </c>
      <c r="AI5" s="76" t="s">
        <v>30</v>
      </c>
      <c r="AJ5" s="76" t="s">
        <v>190</v>
      </c>
      <c r="AK5" s="76" t="s">
        <v>31</v>
      </c>
      <c r="AL5" s="76" t="s">
        <v>162</v>
      </c>
      <c r="AM5" s="76" t="s">
        <v>66</v>
      </c>
      <c r="AN5" s="79" t="s">
        <v>128</v>
      </c>
      <c r="AO5" s="80"/>
      <c r="AP5" s="80"/>
      <c r="AQ5" s="80"/>
      <c r="AR5" s="79" t="s">
        <v>130</v>
      </c>
      <c r="AS5" s="80"/>
      <c r="AT5" s="80"/>
      <c r="AU5" s="81"/>
      <c r="AV5" s="79" t="s">
        <v>131</v>
      </c>
      <c r="AW5" s="80"/>
      <c r="AX5" s="80"/>
      <c r="AY5" s="81"/>
      <c r="AZ5" s="79" t="s">
        <v>132</v>
      </c>
      <c r="BA5" s="80"/>
      <c r="BB5" s="80"/>
      <c r="BC5" s="81"/>
      <c r="BD5" s="75" t="s">
        <v>133</v>
      </c>
      <c r="BE5" s="75"/>
      <c r="BF5" s="75"/>
      <c r="BG5" s="75"/>
      <c r="BH5" s="75" t="s">
        <v>134</v>
      </c>
      <c r="BI5" s="75"/>
      <c r="BJ5" s="75"/>
      <c r="BK5" s="75"/>
      <c r="BL5" s="79" t="s">
        <v>142</v>
      </c>
      <c r="BM5" s="80"/>
      <c r="BN5" s="80"/>
      <c r="BO5" s="80"/>
      <c r="BP5" s="81"/>
      <c r="BQ5" s="79" t="s">
        <v>136</v>
      </c>
      <c r="BR5" s="80"/>
      <c r="BS5" s="80"/>
      <c r="BT5" s="80"/>
      <c r="BU5" s="79" t="s">
        <v>137</v>
      </c>
      <c r="BV5" s="80"/>
      <c r="BW5" s="80"/>
      <c r="BX5" s="81"/>
      <c r="BY5" s="79" t="s">
        <v>138</v>
      </c>
      <c r="BZ5" s="80"/>
      <c r="CA5" s="80"/>
      <c r="CB5" s="81"/>
      <c r="CC5" s="79" t="s">
        <v>139</v>
      </c>
      <c r="CD5" s="80"/>
      <c r="CE5" s="80"/>
      <c r="CF5" s="81"/>
      <c r="CG5" s="75" t="s">
        <v>140</v>
      </c>
      <c r="CH5" s="75"/>
      <c r="CI5" s="75"/>
      <c r="CJ5" s="75"/>
      <c r="CK5" s="75" t="s">
        <v>141</v>
      </c>
      <c r="CL5" s="75"/>
      <c r="CM5" s="75"/>
      <c r="CN5" s="75"/>
      <c r="CO5" s="79" t="s">
        <v>135</v>
      </c>
      <c r="CP5" s="80"/>
      <c r="CQ5" s="80"/>
      <c r="CR5" s="80"/>
      <c r="CS5" s="80"/>
      <c r="CT5" s="76" t="s">
        <v>19</v>
      </c>
      <c r="CU5" s="79" t="s">
        <v>158</v>
      </c>
      <c r="CV5" s="80"/>
      <c r="CW5" s="80"/>
      <c r="CX5" s="80"/>
      <c r="CY5" s="75" t="s">
        <v>162</v>
      </c>
      <c r="CZ5" s="75" t="s">
        <v>163</v>
      </c>
      <c r="DA5" s="76" t="s">
        <v>160</v>
      </c>
      <c r="DB5" s="76" t="s">
        <v>161</v>
      </c>
      <c r="DC5" s="76" t="s">
        <v>164</v>
      </c>
      <c r="DD5" s="76" t="s">
        <v>165</v>
      </c>
      <c r="DE5" s="76" t="s">
        <v>167</v>
      </c>
      <c r="DF5" s="76" t="s">
        <v>166</v>
      </c>
    </row>
    <row r="6" spans="1:121" ht="39" customHeight="1">
      <c r="A6" s="77"/>
      <c r="B6" s="77"/>
      <c r="C6" s="84"/>
      <c r="D6" s="84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8"/>
      <c r="AN6" s="11">
        <v>2011</v>
      </c>
      <c r="AO6" s="11">
        <v>2012</v>
      </c>
      <c r="AP6" s="11">
        <v>2013</v>
      </c>
      <c r="AQ6" s="11">
        <v>2014</v>
      </c>
      <c r="AR6" s="11">
        <v>2011</v>
      </c>
      <c r="AS6" s="11">
        <v>2012</v>
      </c>
      <c r="AT6" s="11">
        <v>2013</v>
      </c>
      <c r="AU6" s="11">
        <v>2014</v>
      </c>
      <c r="AV6" s="11">
        <v>2011</v>
      </c>
      <c r="AW6" s="11">
        <v>2012</v>
      </c>
      <c r="AX6" s="11">
        <v>2013</v>
      </c>
      <c r="AY6" s="11">
        <v>2014</v>
      </c>
      <c r="AZ6" s="11">
        <v>2011</v>
      </c>
      <c r="BA6" s="11">
        <v>2012</v>
      </c>
      <c r="BB6" s="11">
        <v>2013</v>
      </c>
      <c r="BC6" s="11">
        <v>2014</v>
      </c>
      <c r="BD6" s="11">
        <v>2011</v>
      </c>
      <c r="BE6" s="11">
        <v>2012</v>
      </c>
      <c r="BF6" s="11">
        <v>2013</v>
      </c>
      <c r="BG6" s="11">
        <v>2014</v>
      </c>
      <c r="BH6" s="11">
        <v>2011</v>
      </c>
      <c r="BI6" s="11">
        <v>2012</v>
      </c>
      <c r="BJ6" s="11">
        <v>2013</v>
      </c>
      <c r="BK6" s="11">
        <v>2014</v>
      </c>
      <c r="BL6" s="11">
        <v>2011</v>
      </c>
      <c r="BM6" s="11">
        <v>2012</v>
      </c>
      <c r="BN6" s="11">
        <v>2013</v>
      </c>
      <c r="BO6" s="11">
        <v>2014</v>
      </c>
      <c r="BP6" s="11" t="s">
        <v>220</v>
      </c>
      <c r="BQ6" s="11">
        <v>2011</v>
      </c>
      <c r="BR6" s="11">
        <v>2012</v>
      </c>
      <c r="BS6" s="11">
        <v>2013</v>
      </c>
      <c r="BT6" s="11">
        <v>2014</v>
      </c>
      <c r="BU6" s="11">
        <v>2011</v>
      </c>
      <c r="BV6" s="11">
        <v>2012</v>
      </c>
      <c r="BW6" s="11">
        <v>2013</v>
      </c>
      <c r="BX6" s="11">
        <v>2014</v>
      </c>
      <c r="BY6" s="11">
        <v>2011</v>
      </c>
      <c r="BZ6" s="11">
        <v>2012</v>
      </c>
      <c r="CA6" s="11">
        <v>2013</v>
      </c>
      <c r="CB6" s="11">
        <v>2014</v>
      </c>
      <c r="CC6" s="11">
        <v>2011</v>
      </c>
      <c r="CD6" s="11">
        <v>2012</v>
      </c>
      <c r="CE6" s="11">
        <v>2013</v>
      </c>
      <c r="CF6" s="11">
        <v>2014</v>
      </c>
      <c r="CG6" s="11">
        <v>2011</v>
      </c>
      <c r="CH6" s="11">
        <v>2012</v>
      </c>
      <c r="CI6" s="11">
        <v>2013</v>
      </c>
      <c r="CJ6" s="11">
        <v>2014</v>
      </c>
      <c r="CK6" s="11">
        <v>2011</v>
      </c>
      <c r="CL6" s="11">
        <v>2012</v>
      </c>
      <c r="CM6" s="11">
        <v>2013</v>
      </c>
      <c r="CN6" s="11">
        <v>2014</v>
      </c>
      <c r="CO6" s="11">
        <v>2011</v>
      </c>
      <c r="CP6" s="11">
        <v>2012</v>
      </c>
      <c r="CQ6" s="11">
        <v>2013</v>
      </c>
      <c r="CR6" s="11">
        <v>2014</v>
      </c>
      <c r="CS6" s="11" t="s">
        <v>221</v>
      </c>
      <c r="CT6" s="77"/>
      <c r="CU6" s="16" t="s">
        <v>155</v>
      </c>
      <c r="CV6" s="9" t="s">
        <v>156</v>
      </c>
      <c r="CW6" s="9" t="s">
        <v>157</v>
      </c>
      <c r="CX6" s="9" t="s">
        <v>32</v>
      </c>
      <c r="CY6" s="75"/>
      <c r="CZ6" s="75"/>
      <c r="DA6" s="77"/>
      <c r="DB6" s="77"/>
      <c r="DC6" s="77"/>
      <c r="DD6" s="77"/>
      <c r="DE6" s="77"/>
      <c r="DF6" s="77"/>
      <c r="DH6" s="2" t="s">
        <v>33</v>
      </c>
      <c r="DI6" s="2" t="s">
        <v>34</v>
      </c>
      <c r="DJ6" s="2" t="s">
        <v>35</v>
      </c>
      <c r="DK6" s="2" t="s">
        <v>36</v>
      </c>
      <c r="DL6" s="2" t="s">
        <v>37</v>
      </c>
      <c r="DM6" s="2" t="s">
        <v>38</v>
      </c>
      <c r="DN6" s="2" t="s">
        <v>39</v>
      </c>
      <c r="DO6" s="2" t="s">
        <v>40</v>
      </c>
      <c r="DP6" s="2" t="s">
        <v>41</v>
      </c>
      <c r="DQ6" s="2" t="s">
        <v>42</v>
      </c>
    </row>
    <row r="7" spans="1:121" ht="15.75" customHeight="1">
      <c r="A7" s="22">
        <v>1</v>
      </c>
      <c r="B7" s="37" t="s">
        <v>208</v>
      </c>
      <c r="C7" s="39" t="s">
        <v>205</v>
      </c>
      <c r="D7" s="39" t="s">
        <v>206</v>
      </c>
      <c r="E7" s="22" t="s">
        <v>209</v>
      </c>
      <c r="F7" s="22"/>
      <c r="G7" s="34" t="s">
        <v>210</v>
      </c>
      <c r="H7" s="22">
        <v>200</v>
      </c>
      <c r="I7" s="39" t="s">
        <v>206</v>
      </c>
      <c r="J7" s="22">
        <v>1949</v>
      </c>
      <c r="K7" s="22" t="s">
        <v>113</v>
      </c>
      <c r="L7" s="21">
        <v>1287</v>
      </c>
      <c r="M7" s="21">
        <v>6016.1</v>
      </c>
      <c r="N7" s="22">
        <v>13</v>
      </c>
      <c r="O7" s="22">
        <v>5</v>
      </c>
      <c r="P7" s="22"/>
      <c r="Q7" s="22">
        <v>1</v>
      </c>
      <c r="R7" s="22"/>
      <c r="S7" s="22">
        <v>1</v>
      </c>
      <c r="T7" s="22"/>
      <c r="U7" s="22"/>
      <c r="V7" s="22"/>
      <c r="W7" s="22"/>
      <c r="X7" s="22">
        <v>1</v>
      </c>
      <c r="Y7" s="22"/>
      <c r="Z7" s="22"/>
      <c r="AA7" s="57"/>
      <c r="AB7" s="22">
        <v>1999</v>
      </c>
      <c r="AC7" s="57">
        <v>324</v>
      </c>
      <c r="AD7" s="22"/>
      <c r="AE7" s="22"/>
      <c r="AF7" s="22"/>
      <c r="AG7" s="22">
        <v>1</v>
      </c>
      <c r="AH7" s="22"/>
      <c r="AI7" s="22">
        <v>1</v>
      </c>
      <c r="AJ7" s="22"/>
      <c r="AK7" s="22"/>
      <c r="AL7" s="22"/>
      <c r="AM7" s="22"/>
      <c r="AN7" s="21">
        <v>21147</v>
      </c>
      <c r="AO7" s="21">
        <v>14249.2</v>
      </c>
      <c r="AP7" s="21">
        <v>17188</v>
      </c>
      <c r="AQ7" s="21">
        <v>15772.92</v>
      </c>
      <c r="AR7" s="21"/>
      <c r="AS7" s="21"/>
      <c r="AT7" s="21"/>
      <c r="AU7" s="21"/>
      <c r="AV7" s="21">
        <v>18835</v>
      </c>
      <c r="AW7" s="21">
        <v>24355</v>
      </c>
      <c r="AX7" s="21">
        <v>25986</v>
      </c>
      <c r="AY7" s="21">
        <v>38100</v>
      </c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58"/>
      <c r="BO7" s="21"/>
      <c r="BP7" s="21"/>
      <c r="BQ7" s="21">
        <v>13749</v>
      </c>
      <c r="BR7" s="21">
        <v>10113.51</v>
      </c>
      <c r="BS7" s="21">
        <v>8338.46</v>
      </c>
      <c r="BT7" s="21">
        <v>9469.35</v>
      </c>
      <c r="BU7" s="21"/>
      <c r="BV7" s="21"/>
      <c r="BW7" s="21"/>
      <c r="BX7" s="21"/>
      <c r="BY7" s="21">
        <v>37751</v>
      </c>
      <c r="BZ7" s="21">
        <v>48966.15</v>
      </c>
      <c r="CA7" s="21">
        <v>39056.33</v>
      </c>
      <c r="CB7" s="21">
        <v>24477.99</v>
      </c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35"/>
      <c r="DE7" s="35"/>
      <c r="DF7" s="35"/>
      <c r="DH7" s="3">
        <f>+IF(BA7=1,L7,0)</f>
        <v>0</v>
      </c>
      <c r="DI7" s="3" t="e">
        <f>IF(AND(DH7&gt;0,SUM(#REF!)&gt;0),1,0)</f>
        <v>#REF!</v>
      </c>
      <c r="DJ7" s="3">
        <f>+IF(AZ7=1,1,0)</f>
        <v>0</v>
      </c>
      <c r="DK7" s="1">
        <f>IF(DJ7=1,L7,0)</f>
        <v>0</v>
      </c>
      <c r="DL7" s="1" t="e">
        <f>IF(AND(DJ7=1,SUM(#REF!)&gt;0),1,0)</f>
        <v>#REF!</v>
      </c>
      <c r="DM7" s="1">
        <f aca="true" t="shared" si="0" ref="DM7:DM13">IF(DJ7=1,BR7,0)</f>
        <v>0</v>
      </c>
      <c r="DN7" s="1">
        <f aca="true" t="shared" si="1" ref="DN7:DN13">+IF(AND(BR7&gt;0,DM7=0),BR7,0)</f>
        <v>10113.51</v>
      </c>
      <c r="DO7" s="3">
        <f>IF(OR(AX7=1,AY7=1),1,0)</f>
        <v>0</v>
      </c>
      <c r="DP7" s="3">
        <f>IF(DO7=1,L7,0)</f>
        <v>0</v>
      </c>
      <c r="DQ7" s="3">
        <f aca="true" t="shared" si="2" ref="DQ7:DQ15">IF(DO7=1,BK7,0)</f>
        <v>0</v>
      </c>
    </row>
    <row r="8" spans="1:121" ht="15.75" customHeight="1">
      <c r="A8" s="22">
        <v>2</v>
      </c>
      <c r="B8" s="37" t="s">
        <v>214</v>
      </c>
      <c r="C8" s="17" t="s">
        <v>108</v>
      </c>
      <c r="D8" s="17" t="s">
        <v>124</v>
      </c>
      <c r="E8" s="22"/>
      <c r="F8" s="22"/>
      <c r="G8" s="22"/>
      <c r="H8" s="22"/>
      <c r="I8" s="41" t="s">
        <v>215</v>
      </c>
      <c r="J8" s="18">
        <v>1992</v>
      </c>
      <c r="K8" s="18" t="s">
        <v>113</v>
      </c>
      <c r="L8" s="20">
        <v>48.89</v>
      </c>
      <c r="M8" s="20">
        <v>386</v>
      </c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57"/>
      <c r="AB8" s="22"/>
      <c r="AC8" s="57">
        <v>0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0">
        <v>1649</v>
      </c>
      <c r="AO8" s="20">
        <v>4494</v>
      </c>
      <c r="AP8" s="20">
        <v>2841</v>
      </c>
      <c r="AQ8" s="20">
        <v>4982</v>
      </c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58"/>
      <c r="BO8" s="21"/>
      <c r="BP8" s="21"/>
      <c r="BQ8" s="20">
        <v>2099.34</v>
      </c>
      <c r="BR8" s="20">
        <v>2869.13</v>
      </c>
      <c r="BS8" s="20">
        <v>1629.26</v>
      </c>
      <c r="BT8" s="20">
        <v>2507.78</v>
      </c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35"/>
      <c r="DE8" s="35"/>
      <c r="DF8" s="35"/>
      <c r="DH8" s="3">
        <f>+IF(BA8=1,#REF!,0)</f>
        <v>0</v>
      </c>
      <c r="DI8" s="3" t="e">
        <f>IF(AND(DH8&gt;0,SUM(#REF!)&gt;0),1,0)</f>
        <v>#REF!</v>
      </c>
      <c r="DJ8" s="3">
        <f aca="true" t="shared" si="3" ref="DJ8:DJ13">+IF(AZ8=1,1,0)</f>
        <v>0</v>
      </c>
      <c r="DK8" s="1">
        <f>IF(DJ8=1,#REF!,0)</f>
        <v>0</v>
      </c>
      <c r="DL8" s="1" t="e">
        <f>IF(AND(DJ8=1,SUM(#REF!)&gt;0),1,0)</f>
        <v>#REF!</v>
      </c>
      <c r="DM8" s="1">
        <f>IF(DJ8=1,#REF!,0)</f>
        <v>0</v>
      </c>
      <c r="DN8" s="1" t="e">
        <f>+IF(AND(#REF!&gt;0,DM8=0),#REF!,0)</f>
        <v>#REF!</v>
      </c>
      <c r="DO8" s="3">
        <f aca="true" t="shared" si="4" ref="DO8:DO15">IF(OR(AX8=1,AY8=1),1,0)</f>
        <v>0</v>
      </c>
      <c r="DP8" s="3">
        <f>IF(DO8=1,#REF!,0)</f>
        <v>0</v>
      </c>
      <c r="DQ8" s="3">
        <f t="shared" si="2"/>
        <v>0</v>
      </c>
    </row>
    <row r="9" spans="1:121" ht="15.75" customHeight="1">
      <c r="A9" s="22">
        <v>3</v>
      </c>
      <c r="B9" s="37" t="s">
        <v>217</v>
      </c>
      <c r="C9" s="17" t="s">
        <v>108</v>
      </c>
      <c r="D9" s="17" t="s">
        <v>124</v>
      </c>
      <c r="E9" s="18" t="s">
        <v>109</v>
      </c>
      <c r="F9" s="19">
        <v>338570257</v>
      </c>
      <c r="G9" s="22"/>
      <c r="H9" s="22"/>
      <c r="I9" s="42" t="s">
        <v>218</v>
      </c>
      <c r="J9" s="22"/>
      <c r="K9" s="22" t="s">
        <v>113</v>
      </c>
      <c r="L9" s="21">
        <v>1720.86</v>
      </c>
      <c r="M9" s="21">
        <v>8182.94</v>
      </c>
      <c r="N9" s="21"/>
      <c r="O9" s="21"/>
      <c r="P9" s="22" t="s">
        <v>219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/>
      <c r="W9" s="22"/>
      <c r="X9" s="22"/>
      <c r="Y9" s="22">
        <v>1</v>
      </c>
      <c r="Z9" s="22"/>
      <c r="AA9" s="57"/>
      <c r="AB9" s="22"/>
      <c r="AC9" s="57">
        <v>5686</v>
      </c>
      <c r="AD9" s="22">
        <v>1</v>
      </c>
      <c r="AE9" s="22"/>
      <c r="AF9" s="22"/>
      <c r="AG9" s="22"/>
      <c r="AH9" s="22">
        <v>1</v>
      </c>
      <c r="AI9" s="22"/>
      <c r="AJ9" s="22"/>
      <c r="AK9" s="22"/>
      <c r="AL9" s="22">
        <v>1</v>
      </c>
      <c r="AM9" s="22"/>
      <c r="AN9" s="21">
        <v>31275</v>
      </c>
      <c r="AO9" s="21">
        <v>13200</v>
      </c>
      <c r="AP9" s="21">
        <v>37666</v>
      </c>
      <c r="AQ9" s="21">
        <v>140042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>
        <v>399.2</v>
      </c>
      <c r="BM9" s="21">
        <v>287.8</v>
      </c>
      <c r="BN9" s="58">
        <v>67.6</v>
      </c>
      <c r="BO9" s="21">
        <v>358.4</v>
      </c>
      <c r="BP9" s="21">
        <v>0.1</v>
      </c>
      <c r="BQ9" s="21">
        <v>16843.11</v>
      </c>
      <c r="BR9" s="21">
        <v>8215.37</v>
      </c>
      <c r="BS9" s="21">
        <v>18220.15</v>
      </c>
      <c r="BT9" s="21">
        <v>108922.95</v>
      </c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>
        <v>24330.8</v>
      </c>
      <c r="CP9" s="21">
        <v>20876.81</v>
      </c>
      <c r="CQ9" s="21">
        <v>4824.12</v>
      </c>
      <c r="CR9" s="21">
        <v>33159.93</v>
      </c>
      <c r="CS9" s="21">
        <v>13240.8</v>
      </c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35"/>
      <c r="DE9" s="35"/>
      <c r="DF9" s="35"/>
      <c r="DH9" s="3">
        <f>+IF(BA9=1,L9,0)</f>
        <v>0</v>
      </c>
      <c r="DI9" s="3" t="e">
        <f>IF(AND(DH9&gt;0,SUM(#REF!)&gt;0),1,0)</f>
        <v>#REF!</v>
      </c>
      <c r="DJ9" s="3">
        <f t="shared" si="3"/>
        <v>0</v>
      </c>
      <c r="DK9" s="1">
        <f>IF(DJ9=1,L9,0)</f>
        <v>0</v>
      </c>
      <c r="DL9" s="1" t="e">
        <f>IF(AND(DJ9=1,SUM(#REF!)&gt;0),1,0)</f>
        <v>#REF!</v>
      </c>
      <c r="DM9" s="1">
        <f t="shared" si="0"/>
        <v>0</v>
      </c>
      <c r="DN9" s="1">
        <f t="shared" si="1"/>
        <v>8215.37</v>
      </c>
      <c r="DO9" s="3">
        <f t="shared" si="4"/>
        <v>0</v>
      </c>
      <c r="DP9" s="3">
        <f aca="true" t="shared" si="5" ref="DP9:DP14">IF(DO9=1,L9,0)</f>
        <v>0</v>
      </c>
      <c r="DQ9" s="3">
        <f t="shared" si="2"/>
        <v>0</v>
      </c>
    </row>
    <row r="10" spans="1:121" ht="15.75" customHeight="1">
      <c r="A10" s="22">
        <v>4</v>
      </c>
      <c r="B10" s="37" t="s">
        <v>222</v>
      </c>
      <c r="C10" s="17" t="s">
        <v>108</v>
      </c>
      <c r="D10" s="17" t="s">
        <v>124</v>
      </c>
      <c r="E10" s="18" t="s">
        <v>109</v>
      </c>
      <c r="F10" s="19">
        <v>338570257</v>
      </c>
      <c r="G10" s="22"/>
      <c r="H10" s="22"/>
      <c r="I10" s="42" t="s">
        <v>223</v>
      </c>
      <c r="J10" s="22">
        <v>2004</v>
      </c>
      <c r="K10" s="22" t="s">
        <v>113</v>
      </c>
      <c r="L10" s="21">
        <v>1772.3</v>
      </c>
      <c r="M10" s="21">
        <v>14325</v>
      </c>
      <c r="N10" s="21"/>
      <c r="O10" s="21"/>
      <c r="P10" s="22"/>
      <c r="Q10" s="22">
        <v>1</v>
      </c>
      <c r="R10" s="22">
        <v>1</v>
      </c>
      <c r="S10" s="22">
        <v>1</v>
      </c>
      <c r="T10" s="22"/>
      <c r="U10" s="22">
        <v>1</v>
      </c>
      <c r="V10" s="22"/>
      <c r="W10" s="22"/>
      <c r="X10" s="22"/>
      <c r="Y10" s="22">
        <v>1</v>
      </c>
      <c r="Z10" s="22"/>
      <c r="AA10" s="57"/>
      <c r="AB10" s="22"/>
      <c r="AC10" s="57">
        <v>402</v>
      </c>
      <c r="AD10" s="22"/>
      <c r="AE10" s="22">
        <v>1</v>
      </c>
      <c r="AF10" s="22"/>
      <c r="AG10" s="22"/>
      <c r="AH10" s="22"/>
      <c r="AI10" s="22"/>
      <c r="AJ10" s="22">
        <v>1</v>
      </c>
      <c r="AK10" s="22"/>
      <c r="AL10" s="22"/>
      <c r="AM10" s="22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>
        <v>626</v>
      </c>
      <c r="BM10" s="21">
        <v>622.6</v>
      </c>
      <c r="BN10" s="21">
        <v>607.5</v>
      </c>
      <c r="BO10" s="21">
        <v>513.1</v>
      </c>
      <c r="BP10" s="21">
        <v>0.3</v>
      </c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>
        <v>58769.7</v>
      </c>
      <c r="CP10" s="21">
        <v>66312.78</v>
      </c>
      <c r="CQ10" s="21">
        <v>71740.94</v>
      </c>
      <c r="CR10" s="21">
        <v>67474.66</v>
      </c>
      <c r="CS10" s="21">
        <v>39722.4</v>
      </c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H10" s="3">
        <f>+IF(BA10=1,L10,0)</f>
        <v>0</v>
      </c>
      <c r="DI10" s="3" t="e">
        <f>IF(AND(DH10&gt;0,SUM(#REF!)&gt;0),1,0)</f>
        <v>#REF!</v>
      </c>
      <c r="DJ10" s="3">
        <f t="shared" si="3"/>
        <v>0</v>
      </c>
      <c r="DK10" s="1">
        <f>IF(DJ10=1,L10,0)</f>
        <v>0</v>
      </c>
      <c r="DL10" s="1" t="e">
        <f>IF(AND(DJ10=1,SUM(#REF!)&gt;0),1,0)</f>
        <v>#REF!</v>
      </c>
      <c r="DM10" s="1">
        <f t="shared" si="0"/>
        <v>0</v>
      </c>
      <c r="DN10" s="1">
        <f t="shared" si="1"/>
        <v>0</v>
      </c>
      <c r="DO10" s="3">
        <f t="shared" si="4"/>
        <v>0</v>
      </c>
      <c r="DP10" s="3">
        <f t="shared" si="5"/>
        <v>0</v>
      </c>
      <c r="DQ10" s="3">
        <f t="shared" si="2"/>
        <v>0</v>
      </c>
    </row>
    <row r="11" spans="1:121" ht="15.75" customHeight="1">
      <c r="A11" s="22">
        <v>5</v>
      </c>
      <c r="B11" s="37" t="s">
        <v>208</v>
      </c>
      <c r="C11" s="17" t="s">
        <v>108</v>
      </c>
      <c r="D11" s="17" t="s">
        <v>124</v>
      </c>
      <c r="E11" s="18" t="s">
        <v>109</v>
      </c>
      <c r="F11" s="19">
        <v>338570257</v>
      </c>
      <c r="G11" s="22"/>
      <c r="H11" s="22"/>
      <c r="I11" s="42" t="s">
        <v>224</v>
      </c>
      <c r="J11" s="22"/>
      <c r="K11" s="22" t="s">
        <v>113</v>
      </c>
      <c r="L11" s="21">
        <v>1137.58</v>
      </c>
      <c r="M11" s="21">
        <v>5876</v>
      </c>
      <c r="N11" s="21"/>
      <c r="O11" s="21"/>
      <c r="P11" s="22" t="s">
        <v>225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/>
      <c r="W11" s="22"/>
      <c r="X11" s="22">
        <v>1</v>
      </c>
      <c r="Y11" s="22"/>
      <c r="Z11" s="22"/>
      <c r="AA11" s="57">
        <v>110</v>
      </c>
      <c r="AB11" s="22">
        <v>2010</v>
      </c>
      <c r="AC11" s="57">
        <v>325</v>
      </c>
      <c r="AD11" s="22">
        <v>1</v>
      </c>
      <c r="AE11" s="22"/>
      <c r="AF11" s="22"/>
      <c r="AG11" s="22"/>
      <c r="AH11" s="22"/>
      <c r="AI11" s="22"/>
      <c r="AJ11" s="22"/>
      <c r="AK11" s="22">
        <v>1</v>
      </c>
      <c r="AL11" s="22"/>
      <c r="AM11" s="22"/>
      <c r="AN11" s="21">
        <v>13414</v>
      </c>
      <c r="AO11" s="21">
        <v>16063</v>
      </c>
      <c r="AP11" s="21">
        <v>16140</v>
      </c>
      <c r="AQ11" s="21">
        <v>19889</v>
      </c>
      <c r="AR11" s="21"/>
      <c r="AS11" s="21"/>
      <c r="AT11" s="21"/>
      <c r="AU11" s="21"/>
      <c r="AV11" s="21">
        <v>6346</v>
      </c>
      <c r="AW11" s="21">
        <v>10590</v>
      </c>
      <c r="AX11" s="21">
        <v>8837</v>
      </c>
      <c r="AY11" s="21">
        <v>7088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58"/>
      <c r="BO11" s="58"/>
      <c r="BP11" s="21"/>
      <c r="BQ11" s="21">
        <v>20074.1</v>
      </c>
      <c r="BR11" s="21">
        <v>18699.29</v>
      </c>
      <c r="BS11" s="21">
        <v>20345.12</v>
      </c>
      <c r="BT11" s="21">
        <v>22007.34</v>
      </c>
      <c r="BU11" s="21"/>
      <c r="BV11" s="21"/>
      <c r="BW11" s="21"/>
      <c r="BX11" s="21"/>
      <c r="BY11" s="21">
        <v>12188.99</v>
      </c>
      <c r="BZ11" s="21">
        <v>24286.57</v>
      </c>
      <c r="CA11" s="21">
        <v>19806.83</v>
      </c>
      <c r="CB11" s="21">
        <v>16017.99</v>
      </c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H11" s="3">
        <f>+IF(BA11=1,L11,0)</f>
        <v>0</v>
      </c>
      <c r="DI11" s="3" t="e">
        <f>IF(AND(DH11&gt;0,SUM(#REF!)&gt;0),1,0)</f>
        <v>#REF!</v>
      </c>
      <c r="DJ11" s="3">
        <f t="shared" si="3"/>
        <v>0</v>
      </c>
      <c r="DK11" s="1">
        <f>IF(DJ11=1,L11,0)</f>
        <v>0</v>
      </c>
      <c r="DL11" s="1" t="e">
        <f>IF(AND(DJ11=1,SUM(#REF!)&gt;0),1,0)</f>
        <v>#REF!</v>
      </c>
      <c r="DM11" s="1">
        <f t="shared" si="0"/>
        <v>0</v>
      </c>
      <c r="DN11" s="1">
        <f t="shared" si="1"/>
        <v>18699.29</v>
      </c>
      <c r="DO11" s="3">
        <f t="shared" si="4"/>
        <v>0</v>
      </c>
      <c r="DP11" s="3">
        <f t="shared" si="5"/>
        <v>0</v>
      </c>
      <c r="DQ11" s="3">
        <f t="shared" si="2"/>
        <v>0</v>
      </c>
    </row>
    <row r="12" spans="1:121" ht="15.75" customHeight="1">
      <c r="A12" s="22">
        <v>6</v>
      </c>
      <c r="B12" s="37" t="s">
        <v>226</v>
      </c>
      <c r="C12" s="17" t="s">
        <v>108</v>
      </c>
      <c r="D12" s="17" t="s">
        <v>124</v>
      </c>
      <c r="E12" s="18" t="s">
        <v>109</v>
      </c>
      <c r="F12" s="19">
        <v>338570257</v>
      </c>
      <c r="G12" s="22"/>
      <c r="H12" s="22"/>
      <c r="I12" s="42" t="s">
        <v>227</v>
      </c>
      <c r="J12" s="22"/>
      <c r="K12" s="22" t="s">
        <v>113</v>
      </c>
      <c r="L12" s="21">
        <v>470.2</v>
      </c>
      <c r="M12" s="21">
        <v>1695</v>
      </c>
      <c r="N12" s="21"/>
      <c r="O12" s="21"/>
      <c r="P12" s="22" t="s">
        <v>219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/>
      <c r="W12" s="22"/>
      <c r="X12" s="22">
        <v>1</v>
      </c>
      <c r="Y12" s="22"/>
      <c r="Z12" s="22"/>
      <c r="AA12" s="57">
        <v>90</v>
      </c>
      <c r="AB12" s="22">
        <v>2012</v>
      </c>
      <c r="AC12" s="57">
        <v>122</v>
      </c>
      <c r="AD12" s="22">
        <v>1</v>
      </c>
      <c r="AE12" s="22"/>
      <c r="AF12" s="22"/>
      <c r="AG12" s="22"/>
      <c r="AH12" s="22"/>
      <c r="AI12" s="22"/>
      <c r="AJ12" s="22"/>
      <c r="AK12" s="22">
        <v>1</v>
      </c>
      <c r="AL12" s="22"/>
      <c r="AM12" s="22"/>
      <c r="AN12" s="21">
        <v>3357</v>
      </c>
      <c r="AO12" s="21">
        <v>4843</v>
      </c>
      <c r="AP12" s="21">
        <v>5366</v>
      </c>
      <c r="AQ12" s="21">
        <v>9066</v>
      </c>
      <c r="AR12" s="21"/>
      <c r="AS12" s="21"/>
      <c r="AT12" s="21"/>
      <c r="AU12" s="21"/>
      <c r="AV12" s="21">
        <v>7802</v>
      </c>
      <c r="AW12" s="21">
        <v>1270</v>
      </c>
      <c r="AX12" s="21">
        <v>4009</v>
      </c>
      <c r="AY12" s="21">
        <v>4705</v>
      </c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58"/>
      <c r="BO12" s="58"/>
      <c r="BP12" s="21"/>
      <c r="BQ12" s="21">
        <v>2475.76</v>
      </c>
      <c r="BR12" s="21">
        <v>3682.39</v>
      </c>
      <c r="BS12" s="21">
        <v>4352.08</v>
      </c>
      <c r="BT12" s="21">
        <v>6281.95</v>
      </c>
      <c r="BU12" s="21"/>
      <c r="BV12" s="21"/>
      <c r="BW12" s="21"/>
      <c r="BX12" s="21"/>
      <c r="BY12" s="21">
        <v>17718.04</v>
      </c>
      <c r="BZ12" s="21">
        <v>3027.12</v>
      </c>
      <c r="CA12" s="21">
        <v>8494.79</v>
      </c>
      <c r="CB12" s="21">
        <v>40473.76</v>
      </c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H12" s="3">
        <f>+IF(BA12=1,L12,0)</f>
        <v>0</v>
      </c>
      <c r="DI12" s="3" t="e">
        <f>IF(AND(DH12&gt;0,SUM(#REF!)&gt;0),1,0)</f>
        <v>#REF!</v>
      </c>
      <c r="DJ12" s="3">
        <f t="shared" si="3"/>
        <v>0</v>
      </c>
      <c r="DK12" s="1">
        <f>IF(DJ12=1,L12,0)</f>
        <v>0</v>
      </c>
      <c r="DL12" s="1" t="e">
        <f>IF(AND(DJ12=1,SUM(#REF!)&gt;0),1,0)</f>
        <v>#REF!</v>
      </c>
      <c r="DM12" s="1">
        <f t="shared" si="0"/>
        <v>0</v>
      </c>
      <c r="DN12" s="1">
        <f t="shared" si="1"/>
        <v>3682.39</v>
      </c>
      <c r="DO12" s="3">
        <f t="shared" si="4"/>
        <v>0</v>
      </c>
      <c r="DP12" s="3">
        <f t="shared" si="5"/>
        <v>0</v>
      </c>
      <c r="DQ12" s="3">
        <f t="shared" si="2"/>
        <v>0</v>
      </c>
    </row>
    <row r="13" spans="1:121" ht="15.75" customHeight="1">
      <c r="A13" s="22">
        <v>7</v>
      </c>
      <c r="B13" s="37" t="s">
        <v>228</v>
      </c>
      <c r="C13" s="17" t="s">
        <v>108</v>
      </c>
      <c r="D13" s="17" t="s">
        <v>124</v>
      </c>
      <c r="E13" s="18" t="s">
        <v>109</v>
      </c>
      <c r="F13" s="19">
        <v>338570257</v>
      </c>
      <c r="G13" s="22"/>
      <c r="H13" s="22">
        <v>27</v>
      </c>
      <c r="I13" s="43" t="s">
        <v>235</v>
      </c>
      <c r="J13" s="22">
        <v>1985</v>
      </c>
      <c r="K13" s="22" t="s">
        <v>113</v>
      </c>
      <c r="L13" s="21"/>
      <c r="M13" s="21">
        <v>800</v>
      </c>
      <c r="N13" s="21"/>
      <c r="O13" s="21"/>
      <c r="P13" s="22"/>
      <c r="Q13" s="22">
        <v>1</v>
      </c>
      <c r="R13" s="22"/>
      <c r="S13" s="22">
        <v>1</v>
      </c>
      <c r="T13" s="22"/>
      <c r="U13" s="22"/>
      <c r="V13" s="22"/>
      <c r="W13" s="22"/>
      <c r="X13" s="22">
        <v>1</v>
      </c>
      <c r="Y13" s="22"/>
      <c r="Z13" s="22"/>
      <c r="AA13" s="57">
        <v>25</v>
      </c>
      <c r="AB13" s="22">
        <v>2008</v>
      </c>
      <c r="AC13" s="57">
        <v>150</v>
      </c>
      <c r="AD13" s="22"/>
      <c r="AE13" s="22"/>
      <c r="AF13" s="22">
        <v>1</v>
      </c>
      <c r="AG13" s="22">
        <v>1</v>
      </c>
      <c r="AH13" s="22"/>
      <c r="AI13" s="22">
        <v>1</v>
      </c>
      <c r="AJ13" s="22"/>
      <c r="AK13" s="22">
        <v>1</v>
      </c>
      <c r="AL13" s="22"/>
      <c r="AM13" s="22"/>
      <c r="AN13" s="21">
        <v>10260</v>
      </c>
      <c r="AO13" s="21">
        <v>11983</v>
      </c>
      <c r="AP13" s="21">
        <v>10803</v>
      </c>
      <c r="AQ13" s="21">
        <v>10548</v>
      </c>
      <c r="AR13" s="21"/>
      <c r="AS13" s="21"/>
      <c r="AT13" s="21"/>
      <c r="AU13" s="21"/>
      <c r="AV13" s="21">
        <v>4856</v>
      </c>
      <c r="AW13" s="21">
        <v>4579</v>
      </c>
      <c r="AX13" s="21">
        <v>4637</v>
      </c>
      <c r="AY13" s="21">
        <v>3768</v>
      </c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58"/>
      <c r="BO13" s="58"/>
      <c r="BP13" s="21"/>
      <c r="BQ13" s="21">
        <v>4089.04</v>
      </c>
      <c r="BR13" s="21">
        <v>7734.95</v>
      </c>
      <c r="BS13" s="21">
        <v>6327.31</v>
      </c>
      <c r="BT13" s="21">
        <v>6771.95</v>
      </c>
      <c r="BU13" s="21"/>
      <c r="BV13" s="21"/>
      <c r="BW13" s="21"/>
      <c r="BX13" s="21"/>
      <c r="BY13" s="21">
        <v>9515.94</v>
      </c>
      <c r="BZ13" s="21">
        <v>9824.08</v>
      </c>
      <c r="CA13" s="21">
        <v>9644.75</v>
      </c>
      <c r="CB13" s="21">
        <v>8245.46</v>
      </c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H13" s="3">
        <f>+IF(BA13=1,L13,0)</f>
        <v>0</v>
      </c>
      <c r="DI13" s="3" t="e">
        <f>IF(AND(DH13&gt;0,SUM(#REF!)&gt;0),1,0)</f>
        <v>#REF!</v>
      </c>
      <c r="DJ13" s="3">
        <f t="shared" si="3"/>
        <v>0</v>
      </c>
      <c r="DK13" s="1">
        <f>IF(DJ13=1,L13,0)</f>
        <v>0</v>
      </c>
      <c r="DL13" s="1" t="e">
        <f>IF(AND(DJ13=1,SUM(#REF!)&gt;0),1,0)</f>
        <v>#REF!</v>
      </c>
      <c r="DM13" s="1">
        <f t="shared" si="0"/>
        <v>0</v>
      </c>
      <c r="DN13" s="1">
        <f t="shared" si="1"/>
        <v>7734.95</v>
      </c>
      <c r="DO13" s="3">
        <f t="shared" si="4"/>
        <v>0</v>
      </c>
      <c r="DP13" s="3">
        <f t="shared" si="5"/>
        <v>0</v>
      </c>
      <c r="DQ13" s="3">
        <f t="shared" si="2"/>
        <v>0</v>
      </c>
    </row>
    <row r="14" spans="1:121" ht="15.75" customHeight="1">
      <c r="A14" s="22">
        <v>8</v>
      </c>
      <c r="B14" s="37" t="s">
        <v>208</v>
      </c>
      <c r="C14" s="17" t="s">
        <v>336</v>
      </c>
      <c r="D14" s="17" t="s">
        <v>335</v>
      </c>
      <c r="E14" s="18"/>
      <c r="F14" s="19">
        <v>338570259</v>
      </c>
      <c r="G14" s="22"/>
      <c r="H14" s="22">
        <v>29</v>
      </c>
      <c r="I14" s="17" t="s">
        <v>334</v>
      </c>
      <c r="J14" s="22"/>
      <c r="K14" s="22"/>
      <c r="L14" s="21">
        <v>171.5</v>
      </c>
      <c r="M14" s="21">
        <v>1101.97</v>
      </c>
      <c r="N14" s="21"/>
      <c r="O14" s="21"/>
      <c r="P14" s="22"/>
      <c r="Q14" s="22">
        <v>1</v>
      </c>
      <c r="R14" s="22">
        <v>1</v>
      </c>
      <c r="S14" s="22"/>
      <c r="T14" s="22"/>
      <c r="U14" s="22"/>
      <c r="V14" s="22"/>
      <c r="W14" s="22"/>
      <c r="X14" s="22">
        <v>1</v>
      </c>
      <c r="Y14" s="22"/>
      <c r="Z14" s="22"/>
      <c r="AA14" s="57">
        <v>23.25</v>
      </c>
      <c r="AB14" s="22">
        <v>2007</v>
      </c>
      <c r="AC14" s="57">
        <v>119</v>
      </c>
      <c r="AD14" s="22">
        <v>1</v>
      </c>
      <c r="AE14" s="22">
        <v>1</v>
      </c>
      <c r="AF14" s="22"/>
      <c r="AG14" s="22"/>
      <c r="AH14" s="22"/>
      <c r="AI14" s="22">
        <v>1</v>
      </c>
      <c r="AJ14" s="22"/>
      <c r="AK14" s="22">
        <v>1</v>
      </c>
      <c r="AL14" s="22"/>
      <c r="AM14" s="22"/>
      <c r="AN14" s="21">
        <v>3268</v>
      </c>
      <c r="AO14" s="21">
        <v>5183</v>
      </c>
      <c r="AP14" s="21">
        <v>4120</v>
      </c>
      <c r="AQ14" s="21">
        <v>2059</v>
      </c>
      <c r="AR14" s="21"/>
      <c r="AS14" s="21"/>
      <c r="AT14" s="21"/>
      <c r="AU14" s="21"/>
      <c r="AV14" s="21">
        <v>2987</v>
      </c>
      <c r="AW14" s="21">
        <v>2900</v>
      </c>
      <c r="AX14" s="21">
        <v>2897</v>
      </c>
      <c r="AY14" s="21">
        <v>2388</v>
      </c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58"/>
      <c r="BO14" s="58"/>
      <c r="BP14" s="21"/>
      <c r="BQ14" s="21">
        <v>2381.24</v>
      </c>
      <c r="BR14" s="21">
        <v>5962.05</v>
      </c>
      <c r="BS14" s="21">
        <v>3049.85</v>
      </c>
      <c r="BT14" s="21">
        <v>2700.8</v>
      </c>
      <c r="BU14" s="21"/>
      <c r="BV14" s="21"/>
      <c r="BW14" s="21"/>
      <c r="BX14" s="21"/>
      <c r="BY14" s="21">
        <v>6165.79</v>
      </c>
      <c r="BZ14" s="21">
        <v>6484.26</v>
      </c>
      <c r="CA14" s="21">
        <v>6226.59</v>
      </c>
      <c r="CB14" s="21">
        <v>5433.76</v>
      </c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H14" s="3"/>
      <c r="DI14" s="3"/>
      <c r="DJ14" s="3"/>
      <c r="DO14" s="3">
        <f t="shared" si="4"/>
        <v>0</v>
      </c>
      <c r="DP14" s="3">
        <f t="shared" si="5"/>
        <v>0</v>
      </c>
      <c r="DQ14" s="3">
        <f t="shared" si="2"/>
        <v>0</v>
      </c>
    </row>
    <row r="15" spans="1:121" ht="15.75" customHeight="1">
      <c r="A15" s="22">
        <v>9</v>
      </c>
      <c r="B15" s="37" t="s">
        <v>208</v>
      </c>
      <c r="C15" s="17" t="s">
        <v>337</v>
      </c>
      <c r="D15" s="17" t="s">
        <v>338</v>
      </c>
      <c r="E15" s="18"/>
      <c r="F15" s="19">
        <v>338570259</v>
      </c>
      <c r="G15" s="22"/>
      <c r="H15" s="22">
        <v>80</v>
      </c>
      <c r="I15" s="17" t="s">
        <v>339</v>
      </c>
      <c r="J15" s="22">
        <v>1945</v>
      </c>
      <c r="K15" s="22"/>
      <c r="L15" s="21">
        <v>951.3</v>
      </c>
      <c r="M15" s="21">
        <v>5650</v>
      </c>
      <c r="N15" s="21"/>
      <c r="O15" s="21"/>
      <c r="P15" s="22"/>
      <c r="Q15" s="22">
        <v>1</v>
      </c>
      <c r="R15" s="22"/>
      <c r="S15" s="22"/>
      <c r="T15" s="22"/>
      <c r="U15" s="22"/>
      <c r="V15" s="22"/>
      <c r="W15" s="22"/>
      <c r="X15" s="22">
        <v>1</v>
      </c>
      <c r="Y15" s="22"/>
      <c r="Z15" s="22"/>
      <c r="AA15" s="57">
        <v>200</v>
      </c>
      <c r="AB15" s="22">
        <v>2003</v>
      </c>
      <c r="AC15" s="57">
        <v>69</v>
      </c>
      <c r="AD15" s="22"/>
      <c r="AE15" s="22"/>
      <c r="AF15" s="22"/>
      <c r="AG15" s="22">
        <v>1</v>
      </c>
      <c r="AH15" s="22"/>
      <c r="AI15" s="22">
        <v>1</v>
      </c>
      <c r="AJ15" s="22"/>
      <c r="AK15" s="22">
        <v>1</v>
      </c>
      <c r="AL15" s="22"/>
      <c r="AM15" s="22"/>
      <c r="AN15" s="21">
        <v>8001</v>
      </c>
      <c r="AO15" s="21">
        <v>6962</v>
      </c>
      <c r="AP15" s="21">
        <v>6108</v>
      </c>
      <c r="AQ15" s="21">
        <v>6763</v>
      </c>
      <c r="AR15" s="21"/>
      <c r="AS15" s="21"/>
      <c r="AT15" s="21"/>
      <c r="AU15" s="21"/>
      <c r="AV15" s="21">
        <v>18397</v>
      </c>
      <c r="AW15" s="21">
        <v>19026</v>
      </c>
      <c r="AX15" s="21">
        <v>16077</v>
      </c>
      <c r="AY15" s="21">
        <v>14545</v>
      </c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58"/>
      <c r="BO15" s="58"/>
      <c r="BP15" s="21"/>
      <c r="BQ15" s="21">
        <v>5686.25</v>
      </c>
      <c r="BR15" s="21">
        <v>5130.39</v>
      </c>
      <c r="BS15" s="21">
        <v>4458.83</v>
      </c>
      <c r="BT15" s="21">
        <v>4954.68</v>
      </c>
      <c r="BU15" s="21"/>
      <c r="BV15" s="21"/>
      <c r="BW15" s="21"/>
      <c r="BX15" s="21"/>
      <c r="BY15" s="21">
        <v>35666.27</v>
      </c>
      <c r="BZ15" s="21">
        <v>37686.38</v>
      </c>
      <c r="CA15" s="21">
        <v>38880.25</v>
      </c>
      <c r="CB15" s="21">
        <v>31217.71</v>
      </c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H15" s="3"/>
      <c r="DI15" s="3"/>
      <c r="DJ15" s="3"/>
      <c r="DO15" s="3">
        <f t="shared" si="4"/>
        <v>0</v>
      </c>
      <c r="DP15" s="3"/>
      <c r="DQ15" s="3">
        <f t="shared" si="2"/>
        <v>0</v>
      </c>
    </row>
    <row r="16" spans="1:123" ht="16.5" customHeight="1">
      <c r="A16" s="23" t="s">
        <v>43</v>
      </c>
      <c r="B16" s="23"/>
      <c r="C16" s="24" t="s">
        <v>44</v>
      </c>
      <c r="D16" s="25"/>
      <c r="E16" s="25"/>
      <c r="F16" s="25"/>
      <c r="G16" s="25"/>
      <c r="H16" s="26">
        <f>+SUM(H7:H13)</f>
        <v>227</v>
      </c>
      <c r="I16" s="25"/>
      <c r="J16" s="25"/>
      <c r="K16" s="25"/>
      <c r="L16" s="40">
        <f>+SUM(L7:L13)</f>
        <v>6436.83</v>
      </c>
      <c r="M16" s="40">
        <f>+SUM(M7:M13)</f>
        <v>37281.04</v>
      </c>
      <c r="N16" s="40"/>
      <c r="O16" s="40"/>
      <c r="P16" s="26">
        <f>+SUM(P7:P13)</f>
        <v>0</v>
      </c>
      <c r="Q16" s="26"/>
      <c r="R16" s="26"/>
      <c r="S16" s="26">
        <f>+SUM(S7:S13)</f>
        <v>6</v>
      </c>
      <c r="T16" s="26">
        <f>+SUM(T7:T13)</f>
        <v>3</v>
      </c>
      <c r="U16" s="26">
        <f>+SUM(U7:U13)</f>
        <v>4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5"/>
      <c r="AT16" s="40">
        <f aca="true" t="shared" si="6" ref="AT16:BB16">+SUM(AT7:AT13)</f>
        <v>0</v>
      </c>
      <c r="AU16" s="40">
        <f t="shared" si="6"/>
        <v>0</v>
      </c>
      <c r="AV16" s="40">
        <f t="shared" si="6"/>
        <v>37839</v>
      </c>
      <c r="AW16" s="40">
        <f t="shared" si="6"/>
        <v>40794</v>
      </c>
      <c r="AX16" s="26">
        <f t="shared" si="6"/>
        <v>43469</v>
      </c>
      <c r="AY16" s="26">
        <f t="shared" si="6"/>
        <v>53661</v>
      </c>
      <c r="AZ16" s="26">
        <f t="shared" si="6"/>
        <v>0</v>
      </c>
      <c r="BA16" s="26">
        <f t="shared" si="6"/>
        <v>0</v>
      </c>
      <c r="BB16" s="26">
        <f t="shared" si="6"/>
        <v>0</v>
      </c>
      <c r="BC16" s="25"/>
      <c r="BD16" s="26">
        <f aca="true" t="shared" si="7" ref="BD16:BK16">+SUM(BD7:BD13)</f>
        <v>0</v>
      </c>
      <c r="BE16" s="26">
        <f t="shared" si="7"/>
        <v>0</v>
      </c>
      <c r="BF16" s="26">
        <f t="shared" si="7"/>
        <v>0</v>
      </c>
      <c r="BG16" s="26">
        <f t="shared" si="7"/>
        <v>0</v>
      </c>
      <c r="BH16" s="26">
        <f t="shared" si="7"/>
        <v>0</v>
      </c>
      <c r="BI16" s="26">
        <f t="shared" si="7"/>
        <v>0</v>
      </c>
      <c r="BJ16" s="26">
        <f t="shared" si="7"/>
        <v>0</v>
      </c>
      <c r="BK16" s="40">
        <f t="shared" si="7"/>
        <v>0</v>
      </c>
      <c r="BL16" s="40" t="e">
        <f>+BM16/BK16</f>
        <v>#DIV/0!</v>
      </c>
      <c r="BM16" s="40">
        <f>+SUM(BM7:BM13)</f>
        <v>910.4000000000001</v>
      </c>
      <c r="BN16" s="40">
        <f>+SUM(BN7:BN13)</f>
        <v>675.1</v>
      </c>
      <c r="BO16" s="40"/>
      <c r="BP16" s="40">
        <f>+BQ16/BN16</f>
        <v>87.88379499333432</v>
      </c>
      <c r="BQ16" s="40">
        <f>+SUM(BQ7:BQ13)</f>
        <v>59330.350000000006</v>
      </c>
      <c r="BR16" s="40">
        <f>+SUM(BR7:BR13)</f>
        <v>51314.64</v>
      </c>
      <c r="BS16" s="40">
        <f>+BT16/BR16</f>
        <v>3.039314316538127</v>
      </c>
      <c r="BT16" s="40">
        <f>+SUM(BT7:BT13)</f>
        <v>155961.32000000004</v>
      </c>
      <c r="BU16" s="40">
        <f>+SUM(BU7:BU13)</f>
        <v>0</v>
      </c>
      <c r="BV16" s="40">
        <f>+SUM(BV7:BV13)</f>
        <v>0</v>
      </c>
      <c r="BW16" s="40">
        <f>+SUM(BW7:BW13)</f>
        <v>0</v>
      </c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>
        <f>+SUM(DD7:DD13)</f>
        <v>0</v>
      </c>
      <c r="DE16" s="40"/>
      <c r="DF16" s="40"/>
      <c r="DH16" s="5">
        <f aca="true" t="shared" si="8" ref="DH16:DS16">+SUM(DH7:DH13)</f>
        <v>0</v>
      </c>
      <c r="DI16" s="4" t="e">
        <f t="shared" si="8"/>
        <v>#REF!</v>
      </c>
      <c r="DJ16" s="4">
        <f t="shared" si="8"/>
        <v>0</v>
      </c>
      <c r="DK16" s="4">
        <f t="shared" si="8"/>
        <v>0</v>
      </c>
      <c r="DL16" s="4" t="e">
        <f t="shared" si="8"/>
        <v>#REF!</v>
      </c>
      <c r="DM16" s="4">
        <f t="shared" si="8"/>
        <v>0</v>
      </c>
      <c r="DN16" s="4" t="e">
        <f t="shared" si="8"/>
        <v>#REF!</v>
      </c>
      <c r="DO16" s="4">
        <f t="shared" si="8"/>
        <v>0</v>
      </c>
      <c r="DP16" s="4">
        <f t="shared" si="8"/>
        <v>0</v>
      </c>
      <c r="DQ16" s="4">
        <f t="shared" si="8"/>
        <v>0</v>
      </c>
      <c r="DR16" s="4">
        <f t="shared" si="8"/>
        <v>0</v>
      </c>
      <c r="DS16" s="4">
        <f t="shared" si="8"/>
        <v>0</v>
      </c>
    </row>
    <row r="17" spans="1:110" ht="16.5" customHeight="1">
      <c r="A17" s="23" t="s">
        <v>45</v>
      </c>
      <c r="B17" s="23"/>
      <c r="C17" s="24" t="s">
        <v>46</v>
      </c>
      <c r="D17" s="25"/>
      <c r="E17" s="25"/>
      <c r="F17" s="25"/>
      <c r="G17" s="25"/>
      <c r="H17" s="26">
        <f>AVERAGE(H7:H13)</f>
        <v>113.5</v>
      </c>
      <c r="I17" s="26"/>
      <c r="J17" s="26"/>
      <c r="K17" s="25"/>
      <c r="L17" s="40">
        <f>ROUND(AVERAGE(L7:L13),2)</f>
        <v>1072.81</v>
      </c>
      <c r="M17" s="40">
        <f>ROUND(AVERAGE(M7:M13),2)</f>
        <v>5325.86</v>
      </c>
      <c r="N17" s="40"/>
      <c r="O17" s="40"/>
      <c r="P17" s="26" t="e">
        <f>AVERAGE(P7:P13)</f>
        <v>#DIV/0!</v>
      </c>
      <c r="Q17" s="26"/>
      <c r="R17" s="2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40" t="e">
        <f>ROUND(AVERAGE(AT7:AT13),2)</f>
        <v>#DIV/0!</v>
      </c>
      <c r="AU17" s="40" t="e">
        <f>ROUND(AVERAGE(AU7:AU13),2)</f>
        <v>#DIV/0!</v>
      </c>
      <c r="AV17" s="40">
        <f>ROUND(AVERAGE(AV7:AV13),2)</f>
        <v>9459.75</v>
      </c>
      <c r="AW17" s="40">
        <f>ROUND(AVERAGE(AW7:AW13),2)</f>
        <v>10198.5</v>
      </c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</row>
    <row r="18" spans="1:110" ht="16.5" customHeight="1">
      <c r="A18" s="23" t="s">
        <v>47</v>
      </c>
      <c r="B18" s="23"/>
      <c r="C18" s="24" t="s">
        <v>48</v>
      </c>
      <c r="D18" s="25"/>
      <c r="E18" s="25"/>
      <c r="F18" s="25"/>
      <c r="G18" s="25"/>
      <c r="H18" s="26">
        <f>+MAX(H7:H13)</f>
        <v>200</v>
      </c>
      <c r="I18" s="24"/>
      <c r="J18" s="24"/>
      <c r="K18" s="25"/>
      <c r="L18" s="40">
        <f>+MAX(L7:L13)</f>
        <v>1772.3</v>
      </c>
      <c r="M18" s="40">
        <f>+MAX(M7:M13)</f>
        <v>14325</v>
      </c>
      <c r="N18" s="40"/>
      <c r="O18" s="40"/>
      <c r="P18" s="26">
        <f>+MAX(P7:P13)</f>
        <v>0</v>
      </c>
      <c r="Q18" s="26"/>
      <c r="R18" s="2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40">
        <f>+MAX(AT7:AT13)</f>
        <v>0</v>
      </c>
      <c r="AU18" s="40">
        <f>+MAX(AU7:AU13)</f>
        <v>0</v>
      </c>
      <c r="AV18" s="40">
        <f>+MAX(AV7:AV13)</f>
        <v>18835</v>
      </c>
      <c r="AW18" s="40">
        <f>+MAX(AW7:AW13)</f>
        <v>24355</v>
      </c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</row>
    <row r="19" spans="1:110" ht="16.5" customHeight="1">
      <c r="A19" s="23" t="s">
        <v>49</v>
      </c>
      <c r="B19" s="23"/>
      <c r="C19" s="24" t="s">
        <v>50</v>
      </c>
      <c r="D19" s="25"/>
      <c r="E19" s="25"/>
      <c r="F19" s="25"/>
      <c r="G19" s="25"/>
      <c r="H19" s="26">
        <f>+MIN(H7:H13)</f>
        <v>27</v>
      </c>
      <c r="I19" s="24"/>
      <c r="J19" s="24"/>
      <c r="K19" s="25"/>
      <c r="L19" s="40">
        <f>+MIN(L7:L13)</f>
        <v>48.89</v>
      </c>
      <c r="M19" s="40">
        <f>+MIN(M7:M13)</f>
        <v>386</v>
      </c>
      <c r="N19" s="40"/>
      <c r="O19" s="40"/>
      <c r="P19" s="26">
        <f>+MIN(P7:P13)</f>
        <v>0</v>
      </c>
      <c r="Q19" s="26"/>
      <c r="R19" s="2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40">
        <f>+MIN(AT7:AT13)</f>
        <v>0</v>
      </c>
      <c r="AU19" s="40">
        <f>+MIN(AU7:AU13)</f>
        <v>0</v>
      </c>
      <c r="AV19" s="40">
        <f>+MIN(AV7:AV13)</f>
        <v>4856</v>
      </c>
      <c r="AW19" s="40">
        <f>+MIN(AW7:AW13)</f>
        <v>1270</v>
      </c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</row>
    <row r="20" spans="1:110" ht="16.5" customHeight="1">
      <c r="A20" s="23" t="s">
        <v>51</v>
      </c>
      <c r="B20" s="23"/>
      <c r="C20" s="24" t="s">
        <v>52</v>
      </c>
      <c r="D20" s="25"/>
      <c r="E20" s="25"/>
      <c r="F20" s="25"/>
      <c r="G20" s="25"/>
      <c r="H20" s="26">
        <f>COUNTBLANK(H7:H13)</f>
        <v>5</v>
      </c>
      <c r="I20" s="24"/>
      <c r="J20" s="24"/>
      <c r="K20" s="26">
        <f>COUNTBLANK(K7:K13)</f>
        <v>0</v>
      </c>
      <c r="L20" s="26">
        <f>COUNTBLANK(L7:L13)</f>
        <v>1</v>
      </c>
      <c r="M20" s="26">
        <f>COUNTBLANK(M7:M13)</f>
        <v>0</v>
      </c>
      <c r="N20" s="26"/>
      <c r="O20" s="26"/>
      <c r="P20" s="26">
        <f>COUNTBLANK(P7:P13)</f>
        <v>4</v>
      </c>
      <c r="Q20" s="26"/>
      <c r="R20" s="26"/>
      <c r="S20" s="26">
        <f>COUNTBLANK(S7:S13)</f>
        <v>1</v>
      </c>
      <c r="T20" s="26">
        <f>COUNTBLANK(T7:T13)</f>
        <v>4</v>
      </c>
      <c r="U20" s="26">
        <f>COUNTBLANK(U7:U13)</f>
        <v>3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5"/>
      <c r="AT20" s="26">
        <f aca="true" t="shared" si="9" ref="AT20:BN20">COUNTBLANK(AT7:AT13)</f>
        <v>7</v>
      </c>
      <c r="AU20" s="26">
        <f t="shared" si="9"/>
        <v>7</v>
      </c>
      <c r="AV20" s="26">
        <f t="shared" si="9"/>
        <v>3</v>
      </c>
      <c r="AW20" s="26">
        <f t="shared" si="9"/>
        <v>3</v>
      </c>
      <c r="AX20" s="26">
        <f t="shared" si="9"/>
        <v>3</v>
      </c>
      <c r="AY20" s="26">
        <f t="shared" si="9"/>
        <v>3</v>
      </c>
      <c r="AZ20" s="26">
        <f t="shared" si="9"/>
        <v>7</v>
      </c>
      <c r="BA20" s="26">
        <f t="shared" si="9"/>
        <v>7</v>
      </c>
      <c r="BB20" s="26">
        <f t="shared" si="9"/>
        <v>7</v>
      </c>
      <c r="BC20" s="26">
        <f t="shared" si="9"/>
        <v>7</v>
      </c>
      <c r="BD20" s="26">
        <f t="shared" si="9"/>
        <v>7</v>
      </c>
      <c r="BE20" s="26">
        <f t="shared" si="9"/>
        <v>7</v>
      </c>
      <c r="BF20" s="26">
        <f t="shared" si="9"/>
        <v>7</v>
      </c>
      <c r="BG20" s="26">
        <f t="shared" si="9"/>
        <v>7</v>
      </c>
      <c r="BH20" s="26">
        <f t="shared" si="9"/>
        <v>7</v>
      </c>
      <c r="BI20" s="26">
        <f t="shared" si="9"/>
        <v>7</v>
      </c>
      <c r="BJ20" s="26">
        <f t="shared" si="9"/>
        <v>7</v>
      </c>
      <c r="BK20" s="26">
        <f t="shared" si="9"/>
        <v>7</v>
      </c>
      <c r="BL20" s="26">
        <f t="shared" si="9"/>
        <v>5</v>
      </c>
      <c r="BM20" s="26">
        <f t="shared" si="9"/>
        <v>5</v>
      </c>
      <c r="BN20" s="26">
        <f t="shared" si="9"/>
        <v>5</v>
      </c>
      <c r="BO20" s="26"/>
      <c r="BP20" s="26">
        <f aca="true" t="shared" si="10" ref="BP20:BW20">COUNTBLANK(BP7:BP13)</f>
        <v>5</v>
      </c>
      <c r="BQ20" s="26">
        <f t="shared" si="10"/>
        <v>1</v>
      </c>
      <c r="BR20" s="26">
        <f t="shared" si="10"/>
        <v>1</v>
      </c>
      <c r="BS20" s="26">
        <f t="shared" si="10"/>
        <v>1</v>
      </c>
      <c r="BT20" s="26">
        <f t="shared" si="10"/>
        <v>1</v>
      </c>
      <c r="BU20" s="26">
        <f t="shared" si="10"/>
        <v>7</v>
      </c>
      <c r="BV20" s="26">
        <f t="shared" si="10"/>
        <v>7</v>
      </c>
      <c r="BW20" s="26">
        <f t="shared" si="10"/>
        <v>7</v>
      </c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>
        <f>COUNTBLANK(DD7:DD13)</f>
        <v>7</v>
      </c>
      <c r="DE20" s="26"/>
      <c r="DF20" s="26"/>
    </row>
    <row r="23" spans="20:55" ht="13.5">
      <c r="T23" s="1">
        <v>0</v>
      </c>
      <c r="AX23" s="1">
        <f aca="true" t="shared" si="11" ref="AX23:BC23">+COUNTBLANK(AX7:AX13)</f>
        <v>3</v>
      </c>
      <c r="AY23" s="1">
        <f t="shared" si="11"/>
        <v>3</v>
      </c>
      <c r="AZ23" s="1">
        <f t="shared" si="11"/>
        <v>7</v>
      </c>
      <c r="BA23" s="1">
        <f t="shared" si="11"/>
        <v>7</v>
      </c>
      <c r="BB23" s="1">
        <f t="shared" si="11"/>
        <v>7</v>
      </c>
      <c r="BC23" s="1">
        <f t="shared" si="11"/>
        <v>7</v>
      </c>
    </row>
  </sheetData>
  <sheetProtection/>
  <mergeCells count="76">
    <mergeCell ref="DE5:DE6"/>
    <mergeCell ref="DF5:DF6"/>
    <mergeCell ref="CK5:CN5"/>
    <mergeCell ref="CO5:CS5"/>
    <mergeCell ref="CT5:CT6"/>
    <mergeCell ref="CU5:CX5"/>
    <mergeCell ref="CY5:CY6"/>
    <mergeCell ref="CZ5:CZ6"/>
    <mergeCell ref="BL5:BP5"/>
    <mergeCell ref="BQ5:BT5"/>
    <mergeCell ref="BU5:BX5"/>
    <mergeCell ref="BY5:CB5"/>
    <mergeCell ref="CC5:CF5"/>
    <mergeCell ref="CG5:CJ5"/>
    <mergeCell ref="AN4:BP4"/>
    <mergeCell ref="BQ4:CT4"/>
    <mergeCell ref="CU4:DF4"/>
    <mergeCell ref="AN5:AQ5"/>
    <mergeCell ref="AR5:AU5"/>
    <mergeCell ref="AV5:AY5"/>
    <mergeCell ref="DA5:DA6"/>
    <mergeCell ref="DB5:DB6"/>
    <mergeCell ref="DC5:DC6"/>
    <mergeCell ref="DD5:DD6"/>
    <mergeCell ref="AI4:AM4"/>
    <mergeCell ref="AD5:AD6"/>
    <mergeCell ref="AE5:AE6"/>
    <mergeCell ref="AF5:AF6"/>
    <mergeCell ref="AG5:AG6"/>
    <mergeCell ref="AH5:AH6"/>
    <mergeCell ref="AI5:AI6"/>
    <mergeCell ref="AK5:AK6"/>
    <mergeCell ref="AM5:AM6"/>
    <mergeCell ref="AD4:AH4"/>
    <mergeCell ref="B4:B6"/>
    <mergeCell ref="N5:N6"/>
    <mergeCell ref="Q4:R4"/>
    <mergeCell ref="Q5:Q6"/>
    <mergeCell ref="R5:R6"/>
    <mergeCell ref="V4:AB4"/>
    <mergeCell ref="W5:W6"/>
    <mergeCell ref="X5:X6"/>
    <mergeCell ref="Y5:Y6"/>
    <mergeCell ref="Z5:Z6"/>
    <mergeCell ref="A1:DF1"/>
    <mergeCell ref="A4:A6"/>
    <mergeCell ref="C4:D4"/>
    <mergeCell ref="E4:G4"/>
    <mergeCell ref="H4:H6"/>
    <mergeCell ref="I4:P4"/>
    <mergeCell ref="S4:U4"/>
    <mergeCell ref="C5:C6"/>
    <mergeCell ref="D5:D6"/>
    <mergeCell ref="E5:E6"/>
    <mergeCell ref="F5:F6"/>
    <mergeCell ref="G5:G6"/>
    <mergeCell ref="I5:I6"/>
    <mergeCell ref="K5:K6"/>
    <mergeCell ref="L5:L6"/>
    <mergeCell ref="M5:M6"/>
    <mergeCell ref="T5:T6"/>
    <mergeCell ref="U5:U6"/>
    <mergeCell ref="V5:V6"/>
    <mergeCell ref="AC4:AC6"/>
    <mergeCell ref="AA5:AA6"/>
    <mergeCell ref="AB5:AB6"/>
    <mergeCell ref="B2:C2"/>
    <mergeCell ref="AZ5:BC5"/>
    <mergeCell ref="BD5:BG5"/>
    <mergeCell ref="BH5:BK5"/>
    <mergeCell ref="J5:J6"/>
    <mergeCell ref="O5:O6"/>
    <mergeCell ref="AL5:AL6"/>
    <mergeCell ref="AJ5:AJ6"/>
    <mergeCell ref="P5:P6"/>
    <mergeCell ref="S5:S6"/>
  </mergeCells>
  <hyperlinks>
    <hyperlink ref="G7" r:id="rId1" display="sp.bakow@wp.p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"/>
    </sheetView>
  </sheetViews>
  <sheetFormatPr defaultColWidth="9.140625" defaultRowHeight="12.75"/>
  <cols>
    <col min="1" max="1" width="5.8515625" style="1" customWidth="1"/>
    <col min="2" max="2" width="17.00390625" style="1" bestFit="1" customWidth="1"/>
    <col min="3" max="3" width="10.00390625" style="1" customWidth="1"/>
    <col min="4" max="4" width="17.8515625" style="1" customWidth="1"/>
    <col min="5" max="5" width="19.28125" style="1" customWidth="1"/>
    <col min="6" max="6" width="43.421875" style="1" customWidth="1"/>
    <col min="7" max="8" width="7.28125" style="1" customWidth="1"/>
    <col min="9" max="9" width="12.7109375" style="1" bestFit="1" customWidth="1"/>
    <col min="10" max="10" width="11.8515625" style="1" customWidth="1"/>
    <col min="11" max="11" width="9.28125" style="1" bestFit="1" customWidth="1"/>
    <col min="12" max="13" width="9.28125" style="1" customWidth="1"/>
    <col min="14" max="14" width="18.7109375" style="1" customWidth="1"/>
    <col min="15" max="16" width="7.28125" style="1" customWidth="1"/>
    <col min="17" max="17" width="16.421875" style="1" customWidth="1"/>
    <col min="18" max="26" width="7.28125" style="1" customWidth="1"/>
    <col min="27" max="27" width="7.28125" style="70" customWidth="1"/>
    <col min="28" max="39" width="7.28125" style="1" customWidth="1"/>
    <col min="40" max="108" width="8.7109375" style="1" customWidth="1"/>
    <col min="109" max="109" width="8.7109375" style="70" customWidth="1"/>
    <col min="110" max="110" width="8.7109375" style="1" customWidth="1"/>
    <col min="111" max="111" width="9.140625" style="1" customWidth="1"/>
    <col min="112" max="112" width="14.140625" style="1" customWidth="1"/>
    <col min="113" max="113" width="14.8515625" style="1" customWidth="1"/>
    <col min="114" max="114" width="9.7109375" style="1" customWidth="1"/>
    <col min="115" max="118" width="9.140625" style="1" customWidth="1"/>
    <col min="119" max="119" width="12.140625" style="1" customWidth="1"/>
    <col min="120" max="16384" width="9.140625" style="1" customWidth="1"/>
  </cols>
  <sheetData>
    <row r="1" spans="1:110" ht="18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</row>
    <row r="2" ht="15" customHeight="1">
      <c r="B2" s="15" t="s">
        <v>344</v>
      </c>
    </row>
    <row r="4" spans="1:110" ht="16.5" customHeight="1">
      <c r="A4" s="76" t="s">
        <v>1</v>
      </c>
      <c r="B4" s="79" t="s">
        <v>3</v>
      </c>
      <c r="C4" s="80"/>
      <c r="D4" s="81"/>
      <c r="E4" s="79" t="s">
        <v>5</v>
      </c>
      <c r="F4" s="80"/>
      <c r="G4" s="80"/>
      <c r="H4" s="80"/>
      <c r="I4" s="80"/>
      <c r="J4" s="80"/>
      <c r="K4" s="80"/>
      <c r="L4" s="80"/>
      <c r="M4" s="80"/>
      <c r="N4" s="81"/>
      <c r="O4" s="79" t="s">
        <v>7</v>
      </c>
      <c r="P4" s="80"/>
      <c r="Q4" s="80"/>
      <c r="R4" s="79" t="s">
        <v>6</v>
      </c>
      <c r="S4" s="80"/>
      <c r="T4" s="80"/>
      <c r="U4" s="75" t="s">
        <v>356</v>
      </c>
      <c r="V4" s="75"/>
      <c r="W4" s="75"/>
      <c r="X4" s="75"/>
      <c r="Y4" s="75"/>
      <c r="Z4" s="75"/>
      <c r="AA4" s="75"/>
      <c r="AB4" s="75"/>
      <c r="AC4" s="76" t="s">
        <v>117</v>
      </c>
      <c r="AD4" s="79" t="s">
        <v>9</v>
      </c>
      <c r="AE4" s="80"/>
      <c r="AF4" s="80"/>
      <c r="AG4" s="80"/>
      <c r="AH4" s="81"/>
      <c r="AI4" s="79" t="s">
        <v>54</v>
      </c>
      <c r="AJ4" s="80"/>
      <c r="AK4" s="80"/>
      <c r="AL4" s="80"/>
      <c r="AM4" s="85"/>
      <c r="AN4" s="79" t="s">
        <v>129</v>
      </c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1"/>
      <c r="BQ4" s="79" t="s">
        <v>181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1"/>
      <c r="CU4" s="79" t="s">
        <v>159</v>
      </c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</row>
    <row r="5" spans="1:110" ht="47.25" customHeight="1">
      <c r="A5" s="87"/>
      <c r="B5" s="76" t="s">
        <v>13</v>
      </c>
      <c r="C5" s="76" t="s">
        <v>14</v>
      </c>
      <c r="D5" s="76" t="s">
        <v>12</v>
      </c>
      <c r="E5" s="76" t="s">
        <v>10</v>
      </c>
      <c r="F5" s="76" t="s">
        <v>11</v>
      </c>
      <c r="G5" s="76" t="s">
        <v>211</v>
      </c>
      <c r="H5" s="76" t="s">
        <v>343</v>
      </c>
      <c r="I5" s="76" t="s">
        <v>216</v>
      </c>
      <c r="J5" s="76" t="s">
        <v>231</v>
      </c>
      <c r="K5" s="76" t="s">
        <v>232</v>
      </c>
      <c r="L5" s="76" t="s">
        <v>15</v>
      </c>
      <c r="M5" s="76" t="s">
        <v>212</v>
      </c>
      <c r="N5" s="76" t="s">
        <v>19</v>
      </c>
      <c r="O5" s="76" t="s">
        <v>97</v>
      </c>
      <c r="P5" s="76" t="s">
        <v>98</v>
      </c>
      <c r="Q5" s="76" t="s">
        <v>352</v>
      </c>
      <c r="R5" s="76" t="s">
        <v>16</v>
      </c>
      <c r="S5" s="76" t="s">
        <v>17</v>
      </c>
      <c r="T5" s="76" t="s">
        <v>18</v>
      </c>
      <c r="U5" s="76" t="s">
        <v>22</v>
      </c>
      <c r="V5" s="76" t="s">
        <v>23</v>
      </c>
      <c r="W5" s="76" t="s">
        <v>24</v>
      </c>
      <c r="X5" s="76" t="s">
        <v>25</v>
      </c>
      <c r="Y5" s="76" t="s">
        <v>63</v>
      </c>
      <c r="Z5" s="76" t="s">
        <v>115</v>
      </c>
      <c r="AA5" s="98" t="s">
        <v>116</v>
      </c>
      <c r="AB5" s="76" t="s">
        <v>346</v>
      </c>
      <c r="AC5" s="87"/>
      <c r="AD5" s="76" t="s">
        <v>64</v>
      </c>
      <c r="AE5" s="76" t="s">
        <v>27</v>
      </c>
      <c r="AF5" s="76" t="s">
        <v>28</v>
      </c>
      <c r="AG5" s="76" t="s">
        <v>127</v>
      </c>
      <c r="AH5" s="76" t="s">
        <v>29</v>
      </c>
      <c r="AI5" s="76" t="s">
        <v>30</v>
      </c>
      <c r="AJ5" s="76" t="s">
        <v>190</v>
      </c>
      <c r="AK5" s="76" t="s">
        <v>31</v>
      </c>
      <c r="AL5" s="76" t="s">
        <v>162</v>
      </c>
      <c r="AM5" s="76" t="s">
        <v>66</v>
      </c>
      <c r="AN5" s="79" t="s">
        <v>128</v>
      </c>
      <c r="AO5" s="80"/>
      <c r="AP5" s="80"/>
      <c r="AQ5" s="80"/>
      <c r="AR5" s="79" t="s">
        <v>130</v>
      </c>
      <c r="AS5" s="80"/>
      <c r="AT5" s="80"/>
      <c r="AU5" s="81"/>
      <c r="AV5" s="79" t="s">
        <v>131</v>
      </c>
      <c r="AW5" s="80"/>
      <c r="AX5" s="80"/>
      <c r="AY5" s="81"/>
      <c r="AZ5" s="79" t="s">
        <v>132</v>
      </c>
      <c r="BA5" s="80"/>
      <c r="BB5" s="80"/>
      <c r="BC5" s="81"/>
      <c r="BD5" s="75" t="s">
        <v>133</v>
      </c>
      <c r="BE5" s="75"/>
      <c r="BF5" s="75"/>
      <c r="BG5" s="75"/>
      <c r="BH5" s="75" t="s">
        <v>134</v>
      </c>
      <c r="BI5" s="75"/>
      <c r="BJ5" s="75"/>
      <c r="BK5" s="75"/>
      <c r="BL5" s="79" t="s">
        <v>142</v>
      </c>
      <c r="BM5" s="80"/>
      <c r="BN5" s="80"/>
      <c r="BO5" s="80"/>
      <c r="BP5" s="81"/>
      <c r="BQ5" s="79" t="s">
        <v>136</v>
      </c>
      <c r="BR5" s="80"/>
      <c r="BS5" s="80"/>
      <c r="BT5" s="80"/>
      <c r="BU5" s="79" t="s">
        <v>137</v>
      </c>
      <c r="BV5" s="80"/>
      <c r="BW5" s="80"/>
      <c r="BX5" s="81"/>
      <c r="BY5" s="79" t="s">
        <v>138</v>
      </c>
      <c r="BZ5" s="80"/>
      <c r="CA5" s="80"/>
      <c r="CB5" s="81"/>
      <c r="CC5" s="79" t="s">
        <v>139</v>
      </c>
      <c r="CD5" s="80"/>
      <c r="CE5" s="80"/>
      <c r="CF5" s="81"/>
      <c r="CG5" s="75" t="s">
        <v>140</v>
      </c>
      <c r="CH5" s="75"/>
      <c r="CI5" s="75"/>
      <c r="CJ5" s="75"/>
      <c r="CK5" s="75" t="s">
        <v>141</v>
      </c>
      <c r="CL5" s="75"/>
      <c r="CM5" s="75"/>
      <c r="CN5" s="75"/>
      <c r="CO5" s="79" t="s">
        <v>135</v>
      </c>
      <c r="CP5" s="80"/>
      <c r="CQ5" s="80"/>
      <c r="CR5" s="80"/>
      <c r="CS5" s="80"/>
      <c r="CT5" s="76" t="s">
        <v>19</v>
      </c>
      <c r="CU5" s="79" t="s">
        <v>158</v>
      </c>
      <c r="CV5" s="80"/>
      <c r="CW5" s="80"/>
      <c r="CX5" s="80"/>
      <c r="CY5" s="75" t="s">
        <v>162</v>
      </c>
      <c r="CZ5" s="75" t="s">
        <v>163</v>
      </c>
      <c r="DA5" s="76" t="s">
        <v>160</v>
      </c>
      <c r="DB5" s="76" t="s">
        <v>161</v>
      </c>
      <c r="DC5" s="76" t="s">
        <v>164</v>
      </c>
      <c r="DD5" s="76" t="s">
        <v>165</v>
      </c>
      <c r="DE5" s="98" t="s">
        <v>167</v>
      </c>
      <c r="DF5" s="76" t="s">
        <v>166</v>
      </c>
    </row>
    <row r="6" spans="1:121" ht="39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99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8"/>
      <c r="AN6" s="67">
        <v>2011</v>
      </c>
      <c r="AO6" s="67">
        <v>2012</v>
      </c>
      <c r="AP6" s="67">
        <v>2013</v>
      </c>
      <c r="AQ6" s="67">
        <v>2014</v>
      </c>
      <c r="AR6" s="67">
        <v>2011</v>
      </c>
      <c r="AS6" s="67">
        <v>2012</v>
      </c>
      <c r="AT6" s="67">
        <v>2013</v>
      </c>
      <c r="AU6" s="67">
        <v>2014</v>
      </c>
      <c r="AV6" s="67">
        <v>2011</v>
      </c>
      <c r="AW6" s="67">
        <v>2012</v>
      </c>
      <c r="AX6" s="67">
        <v>2013</v>
      </c>
      <c r="AY6" s="67">
        <v>2014</v>
      </c>
      <c r="AZ6" s="67">
        <v>2011</v>
      </c>
      <c r="BA6" s="67">
        <v>2012</v>
      </c>
      <c r="BB6" s="67">
        <v>2013</v>
      </c>
      <c r="BC6" s="67">
        <v>2014</v>
      </c>
      <c r="BD6" s="67">
        <v>2011</v>
      </c>
      <c r="BE6" s="67">
        <v>2012</v>
      </c>
      <c r="BF6" s="67">
        <v>2013</v>
      </c>
      <c r="BG6" s="67">
        <v>2014</v>
      </c>
      <c r="BH6" s="67">
        <v>2011</v>
      </c>
      <c r="BI6" s="67">
        <v>2012</v>
      </c>
      <c r="BJ6" s="67">
        <v>2013</v>
      </c>
      <c r="BK6" s="67">
        <v>2014</v>
      </c>
      <c r="BL6" s="67">
        <v>2011</v>
      </c>
      <c r="BM6" s="67">
        <v>2012</v>
      </c>
      <c r="BN6" s="67">
        <v>2013</v>
      </c>
      <c r="BO6" s="67">
        <v>2014</v>
      </c>
      <c r="BP6" s="67" t="s">
        <v>220</v>
      </c>
      <c r="BQ6" s="67">
        <v>2011</v>
      </c>
      <c r="BR6" s="67">
        <v>2012</v>
      </c>
      <c r="BS6" s="67">
        <v>2013</v>
      </c>
      <c r="BT6" s="67">
        <v>2014</v>
      </c>
      <c r="BU6" s="67">
        <v>2011</v>
      </c>
      <c r="BV6" s="67">
        <v>2012</v>
      </c>
      <c r="BW6" s="67">
        <v>2013</v>
      </c>
      <c r="BX6" s="67">
        <v>2014</v>
      </c>
      <c r="BY6" s="67">
        <v>2011</v>
      </c>
      <c r="BZ6" s="67">
        <v>2012</v>
      </c>
      <c r="CA6" s="67">
        <v>2013</v>
      </c>
      <c r="CB6" s="67">
        <v>2014</v>
      </c>
      <c r="CC6" s="67">
        <v>2011</v>
      </c>
      <c r="CD6" s="67">
        <v>2012</v>
      </c>
      <c r="CE6" s="67">
        <v>2013</v>
      </c>
      <c r="CF6" s="67">
        <v>2014</v>
      </c>
      <c r="CG6" s="67">
        <v>2011</v>
      </c>
      <c r="CH6" s="67">
        <v>2012</v>
      </c>
      <c r="CI6" s="67">
        <v>2013</v>
      </c>
      <c r="CJ6" s="67">
        <v>2014</v>
      </c>
      <c r="CK6" s="67">
        <v>2011</v>
      </c>
      <c r="CL6" s="67">
        <v>2012</v>
      </c>
      <c r="CM6" s="67">
        <v>2013</v>
      </c>
      <c r="CN6" s="67">
        <v>2014</v>
      </c>
      <c r="CO6" s="67">
        <v>2011</v>
      </c>
      <c r="CP6" s="67">
        <v>2012</v>
      </c>
      <c r="CQ6" s="67">
        <v>2013</v>
      </c>
      <c r="CR6" s="67">
        <v>2014</v>
      </c>
      <c r="CS6" s="67" t="s">
        <v>221</v>
      </c>
      <c r="CT6" s="77"/>
      <c r="CU6" s="16" t="s">
        <v>155</v>
      </c>
      <c r="CV6" s="66" t="s">
        <v>156</v>
      </c>
      <c r="CW6" s="66" t="s">
        <v>157</v>
      </c>
      <c r="CX6" s="66" t="s">
        <v>32</v>
      </c>
      <c r="CY6" s="75"/>
      <c r="CZ6" s="75"/>
      <c r="DA6" s="77"/>
      <c r="DB6" s="77"/>
      <c r="DC6" s="77"/>
      <c r="DD6" s="77"/>
      <c r="DE6" s="99"/>
      <c r="DF6" s="77"/>
      <c r="DH6" s="2" t="s">
        <v>33</v>
      </c>
      <c r="DI6" s="2" t="s">
        <v>34</v>
      </c>
      <c r="DJ6" s="2" t="s">
        <v>35</v>
      </c>
      <c r="DK6" s="2" t="s">
        <v>36</v>
      </c>
      <c r="DL6" s="2" t="s">
        <v>37</v>
      </c>
      <c r="DM6" s="2" t="s">
        <v>38</v>
      </c>
      <c r="DN6" s="2" t="s">
        <v>39</v>
      </c>
      <c r="DO6" s="2" t="s">
        <v>40</v>
      </c>
      <c r="DP6" s="2" t="s">
        <v>41</v>
      </c>
      <c r="DQ6" s="2" t="s">
        <v>42</v>
      </c>
    </row>
    <row r="7" spans="1:121" ht="15.75" customHeight="1">
      <c r="A7" s="22">
        <v>1</v>
      </c>
      <c r="B7" s="22" t="s">
        <v>341</v>
      </c>
      <c r="C7" s="22">
        <v>503049903</v>
      </c>
      <c r="D7" s="34"/>
      <c r="E7" s="39" t="s">
        <v>340</v>
      </c>
      <c r="F7" s="39" t="s">
        <v>342</v>
      </c>
      <c r="G7" s="22">
        <v>1788</v>
      </c>
      <c r="H7" s="22">
        <v>700</v>
      </c>
      <c r="I7" s="22" t="s">
        <v>243</v>
      </c>
      <c r="J7" s="21">
        <v>600</v>
      </c>
      <c r="K7" s="21">
        <v>1600</v>
      </c>
      <c r="L7" s="22"/>
      <c r="M7" s="22"/>
      <c r="N7" s="22"/>
      <c r="O7" s="22">
        <v>1</v>
      </c>
      <c r="P7" s="22"/>
      <c r="Q7" s="22" t="s">
        <v>345</v>
      </c>
      <c r="R7" s="22"/>
      <c r="S7" s="22"/>
      <c r="T7" s="22"/>
      <c r="U7" s="22"/>
      <c r="V7" s="22"/>
      <c r="W7" s="22"/>
      <c r="X7" s="22"/>
      <c r="Y7" s="22"/>
      <c r="Z7" s="57">
        <v>200</v>
      </c>
      <c r="AA7" s="71">
        <v>1992</v>
      </c>
      <c r="AB7" s="22" t="s">
        <v>347</v>
      </c>
      <c r="AC7" s="57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1">
        <v>2510</v>
      </c>
      <c r="AO7" s="21">
        <v>3600</v>
      </c>
      <c r="AP7" s="21">
        <v>3010</v>
      </c>
      <c r="AQ7" s="21">
        <v>3200</v>
      </c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58"/>
      <c r="BO7" s="21"/>
      <c r="BP7" s="21"/>
      <c r="BQ7" s="21">
        <v>4710</v>
      </c>
      <c r="BR7" s="21">
        <v>6770</v>
      </c>
      <c r="BS7" s="21">
        <v>5650</v>
      </c>
      <c r="BT7" s="21">
        <v>6013</v>
      </c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35"/>
      <c r="DE7" s="71"/>
      <c r="DF7" s="35"/>
      <c r="DH7" s="3">
        <f>+IF(BA7=1,J7,0)</f>
        <v>0</v>
      </c>
      <c r="DI7" s="3" t="e">
        <f>IF(AND(DH7&gt;0,SUM(#REF!)&gt;0),1,0)</f>
        <v>#REF!</v>
      </c>
      <c r="DJ7" s="3">
        <f>+IF(AZ7=1,1,0)</f>
        <v>0</v>
      </c>
      <c r="DK7" s="1">
        <f>IF(DJ7=1,J7,0)</f>
        <v>0</v>
      </c>
      <c r="DL7" s="1" t="e">
        <f>IF(AND(DJ7=1,SUM(#REF!)&gt;0),1,0)</f>
        <v>#REF!</v>
      </c>
      <c r="DM7" s="1">
        <f aca="true" t="shared" si="0" ref="DM7:DM13">IF(DJ7=1,BR7,0)</f>
        <v>0</v>
      </c>
      <c r="DN7" s="1">
        <f aca="true" t="shared" si="1" ref="DN7:DN13">+IF(AND(BR7&gt;0,DM7=0),BR7,0)</f>
        <v>6770</v>
      </c>
      <c r="DO7" s="3">
        <f>IF(OR(AX7=1,AY7=1),1,0)</f>
        <v>0</v>
      </c>
      <c r="DP7" s="3">
        <f>IF(DO7=1,J7,0)</f>
        <v>0</v>
      </c>
      <c r="DQ7" s="3">
        <f aca="true" t="shared" si="2" ref="DQ7:DQ15">IF(DO7=1,BK7,0)</f>
        <v>0</v>
      </c>
    </row>
    <row r="8" spans="1:121" ht="15.75" customHeight="1">
      <c r="A8" s="22">
        <v>2</v>
      </c>
      <c r="B8" s="22" t="s">
        <v>341</v>
      </c>
      <c r="C8" s="22">
        <v>503049903</v>
      </c>
      <c r="D8" s="22"/>
      <c r="E8" s="41" t="s">
        <v>350</v>
      </c>
      <c r="F8" s="41" t="s">
        <v>351</v>
      </c>
      <c r="G8" s="18">
        <v>2004</v>
      </c>
      <c r="H8" s="18">
        <v>90</v>
      </c>
      <c r="I8" s="18" t="s">
        <v>243</v>
      </c>
      <c r="J8" s="20">
        <v>150</v>
      </c>
      <c r="K8" s="20">
        <v>450</v>
      </c>
      <c r="L8" s="21"/>
      <c r="M8" s="21"/>
      <c r="N8" s="22"/>
      <c r="O8" s="22"/>
      <c r="P8" s="22">
        <v>1</v>
      </c>
      <c r="Q8" s="22" t="s">
        <v>353</v>
      </c>
      <c r="R8" s="22">
        <v>1</v>
      </c>
      <c r="S8" s="22">
        <v>1</v>
      </c>
      <c r="T8" s="22">
        <v>1</v>
      </c>
      <c r="U8" s="22"/>
      <c r="V8" s="22"/>
      <c r="W8" s="22">
        <v>1</v>
      </c>
      <c r="X8" s="22"/>
      <c r="Y8" s="22"/>
      <c r="Z8" s="57">
        <v>50</v>
      </c>
      <c r="AA8" s="71">
        <v>2004</v>
      </c>
      <c r="AB8" s="22" t="s">
        <v>354</v>
      </c>
      <c r="AC8" s="57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0">
        <v>920</v>
      </c>
      <c r="AO8" s="20">
        <v>935</v>
      </c>
      <c r="AP8" s="20">
        <v>1110</v>
      </c>
      <c r="AQ8" s="20">
        <v>990</v>
      </c>
      <c r="AR8" s="21"/>
      <c r="AS8" s="21"/>
      <c r="AT8" s="21"/>
      <c r="AU8" s="21"/>
      <c r="AV8" s="21">
        <v>1626</v>
      </c>
      <c r="AW8" s="21">
        <v>1764</v>
      </c>
      <c r="AX8" s="21">
        <v>1729</v>
      </c>
      <c r="AY8" s="21">
        <v>1436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58"/>
      <c r="BO8" s="21"/>
      <c r="BP8" s="21"/>
      <c r="BQ8" s="20">
        <v>1488</v>
      </c>
      <c r="BR8" s="20">
        <v>1496</v>
      </c>
      <c r="BS8" s="20">
        <v>1806</v>
      </c>
      <c r="BT8" s="20">
        <v>1022</v>
      </c>
      <c r="BU8" s="21"/>
      <c r="BV8" s="21"/>
      <c r="BW8" s="21"/>
      <c r="BX8" s="21"/>
      <c r="BY8" s="21">
        <v>3740</v>
      </c>
      <c r="BZ8" s="21">
        <v>4055</v>
      </c>
      <c r="CA8" s="21">
        <v>3975</v>
      </c>
      <c r="CB8" s="21">
        <v>3363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35"/>
      <c r="DE8" s="71"/>
      <c r="DF8" s="35"/>
      <c r="DH8" s="3">
        <f>+IF(BA8=1,#REF!,0)</f>
        <v>0</v>
      </c>
      <c r="DI8" s="3" t="e">
        <f>IF(AND(DH8&gt;0,SUM(#REF!)&gt;0),1,0)</f>
        <v>#REF!</v>
      </c>
      <c r="DJ8" s="3">
        <f aca="true" t="shared" si="3" ref="DJ8:DJ13">+IF(AZ8=1,1,0)</f>
        <v>0</v>
      </c>
      <c r="DK8" s="1">
        <f>IF(DJ8=1,#REF!,0)</f>
        <v>0</v>
      </c>
      <c r="DL8" s="1" t="e">
        <f>IF(AND(DJ8=1,SUM(#REF!)&gt;0),1,0)</f>
        <v>#REF!</v>
      </c>
      <c r="DM8" s="1">
        <f>IF(DJ8=1,#REF!,0)</f>
        <v>0</v>
      </c>
      <c r="DN8" s="1" t="e">
        <f>+IF(AND(#REF!&gt;0,DM8=0),#REF!,0)</f>
        <v>#REF!</v>
      </c>
      <c r="DO8" s="3">
        <f aca="true" t="shared" si="4" ref="DO8:DO15">IF(OR(AX8=1,AY8=1),1,0)</f>
        <v>0</v>
      </c>
      <c r="DP8" s="3">
        <f>IF(DO8=1,#REF!,0)</f>
        <v>0</v>
      </c>
      <c r="DQ8" s="3">
        <f t="shared" si="2"/>
        <v>0</v>
      </c>
    </row>
    <row r="9" spans="1:121" ht="15.75" customHeight="1">
      <c r="A9" s="22">
        <v>3</v>
      </c>
      <c r="B9" s="22" t="s">
        <v>341</v>
      </c>
      <c r="C9" s="22">
        <v>503049903</v>
      </c>
      <c r="D9" s="22"/>
      <c r="E9" s="42" t="s">
        <v>340</v>
      </c>
      <c r="F9" s="42" t="s">
        <v>355</v>
      </c>
      <c r="G9" s="22">
        <v>1893</v>
      </c>
      <c r="H9" s="22">
        <v>150</v>
      </c>
      <c r="I9" s="22" t="s">
        <v>243</v>
      </c>
      <c r="J9" s="21">
        <v>98</v>
      </c>
      <c r="K9" s="21">
        <v>576</v>
      </c>
      <c r="L9" s="21"/>
      <c r="M9" s="21"/>
      <c r="N9" s="22"/>
      <c r="O9" s="22">
        <v>1</v>
      </c>
      <c r="P9" s="22"/>
      <c r="Q9" s="22" t="s">
        <v>345</v>
      </c>
      <c r="R9" s="22"/>
      <c r="S9" s="22"/>
      <c r="T9" s="22"/>
      <c r="U9" s="22"/>
      <c r="V9" s="22"/>
      <c r="W9" s="22"/>
      <c r="X9" s="22"/>
      <c r="Y9" s="22"/>
      <c r="Z9" s="57"/>
      <c r="AA9" s="71">
        <v>1992</v>
      </c>
      <c r="AB9" s="22" t="s">
        <v>347</v>
      </c>
      <c r="AC9" s="57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1">
        <v>1700</v>
      </c>
      <c r="AO9" s="21">
        <v>2200</v>
      </c>
      <c r="AP9" s="21">
        <v>1590</v>
      </c>
      <c r="AQ9" s="21">
        <v>1420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58"/>
      <c r="BO9" s="21"/>
      <c r="BP9" s="21"/>
      <c r="BQ9" s="21">
        <v>1820</v>
      </c>
      <c r="BR9" s="21">
        <v>2240</v>
      </c>
      <c r="BS9" s="21">
        <v>1600</v>
      </c>
      <c r="BT9" s="21">
        <v>1760</v>
      </c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35"/>
      <c r="DE9" s="71"/>
      <c r="DF9" s="35"/>
      <c r="DH9" s="3">
        <f>+IF(BA9=1,J9,0)</f>
        <v>0</v>
      </c>
      <c r="DI9" s="3" t="e">
        <f>IF(AND(DH9&gt;0,SUM(#REF!)&gt;0),1,0)</f>
        <v>#REF!</v>
      </c>
      <c r="DJ9" s="3">
        <f t="shared" si="3"/>
        <v>0</v>
      </c>
      <c r="DK9" s="1">
        <f>IF(DJ9=1,J9,0)</f>
        <v>0</v>
      </c>
      <c r="DL9" s="1" t="e">
        <f>IF(AND(DJ9=1,SUM(#REF!)&gt;0),1,0)</f>
        <v>#REF!</v>
      </c>
      <c r="DM9" s="1">
        <f t="shared" si="0"/>
        <v>0</v>
      </c>
      <c r="DN9" s="1">
        <f t="shared" si="1"/>
        <v>2240</v>
      </c>
      <c r="DO9" s="3">
        <f t="shared" si="4"/>
        <v>0</v>
      </c>
      <c r="DP9" s="3">
        <f aca="true" t="shared" si="5" ref="DP9:DP14">IF(DO9=1,J9,0)</f>
        <v>0</v>
      </c>
      <c r="DQ9" s="3">
        <f t="shared" si="2"/>
        <v>0</v>
      </c>
    </row>
    <row r="10" spans="1:121" ht="15.75" customHeight="1">
      <c r="A10" s="22">
        <v>4</v>
      </c>
      <c r="B10" s="18" t="s">
        <v>360</v>
      </c>
      <c r="C10" s="19">
        <v>338573515</v>
      </c>
      <c r="D10" s="22"/>
      <c r="E10" s="42" t="s">
        <v>359</v>
      </c>
      <c r="F10" s="42" t="s">
        <v>361</v>
      </c>
      <c r="G10" s="22">
        <v>1873</v>
      </c>
      <c r="H10" s="22">
        <v>600</v>
      </c>
      <c r="I10" s="22" t="s">
        <v>243</v>
      </c>
      <c r="J10" s="21">
        <v>469</v>
      </c>
      <c r="K10" s="21">
        <v>3582</v>
      </c>
      <c r="L10" s="21"/>
      <c r="M10" s="21"/>
      <c r="N10" s="22"/>
      <c r="O10" s="22">
        <v>1</v>
      </c>
      <c r="P10" s="22"/>
      <c r="Q10" s="22"/>
      <c r="R10" s="22"/>
      <c r="S10" s="22"/>
      <c r="T10" s="22"/>
      <c r="U10" s="22"/>
      <c r="V10" s="22"/>
      <c r="W10" s="22">
        <v>1</v>
      </c>
      <c r="X10" s="22"/>
      <c r="Y10" s="22"/>
      <c r="Z10" s="57">
        <v>49.5</v>
      </c>
      <c r="AA10" s="71">
        <v>2007</v>
      </c>
      <c r="AB10" s="22" t="s">
        <v>347</v>
      </c>
      <c r="AC10" s="57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1">
        <v>6875</v>
      </c>
      <c r="AO10" s="21">
        <v>5977</v>
      </c>
      <c r="AP10" s="21">
        <v>5303</v>
      </c>
      <c r="AQ10" s="21">
        <v>4058</v>
      </c>
      <c r="AR10" s="21"/>
      <c r="AS10" s="21"/>
      <c r="AT10" s="21"/>
      <c r="AU10" s="21"/>
      <c r="AV10" s="21">
        <v>3724</v>
      </c>
      <c r="AW10" s="21">
        <v>3404</v>
      </c>
      <c r="AX10" s="21">
        <v>3086</v>
      </c>
      <c r="AY10" s="21">
        <v>1935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>
        <v>4917</v>
      </c>
      <c r="BR10" s="21">
        <v>4391</v>
      </c>
      <c r="BS10" s="21">
        <v>4047</v>
      </c>
      <c r="BT10" s="21">
        <v>2694</v>
      </c>
      <c r="BU10" s="21"/>
      <c r="BV10" s="21"/>
      <c r="BW10" s="21"/>
      <c r="BX10" s="21"/>
      <c r="BY10" s="21">
        <v>7318</v>
      </c>
      <c r="BZ10" s="21">
        <v>7292</v>
      </c>
      <c r="CA10" s="21">
        <v>6707</v>
      </c>
      <c r="CB10" s="21">
        <v>4427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71">
        <v>2017</v>
      </c>
      <c r="DF10" s="21"/>
      <c r="DH10" s="3">
        <f>+IF(BA10=1,J10,0)</f>
        <v>0</v>
      </c>
      <c r="DI10" s="3" t="e">
        <f>IF(AND(DH10&gt;0,SUM(#REF!)&gt;0),1,0)</f>
        <v>#REF!</v>
      </c>
      <c r="DJ10" s="3">
        <f t="shared" si="3"/>
        <v>0</v>
      </c>
      <c r="DK10" s="1">
        <f>IF(DJ10=1,J10,0)</f>
        <v>0</v>
      </c>
      <c r="DL10" s="1" t="e">
        <f>IF(AND(DJ10=1,SUM(#REF!)&gt;0),1,0)</f>
        <v>#REF!</v>
      </c>
      <c r="DM10" s="1">
        <f t="shared" si="0"/>
        <v>0</v>
      </c>
      <c r="DN10" s="1">
        <f t="shared" si="1"/>
        <v>4391</v>
      </c>
      <c r="DO10" s="3">
        <f t="shared" si="4"/>
        <v>0</v>
      </c>
      <c r="DP10" s="3">
        <f t="shared" si="5"/>
        <v>0</v>
      </c>
      <c r="DQ10" s="3">
        <f t="shared" si="2"/>
        <v>0</v>
      </c>
    </row>
    <row r="11" spans="1:121" ht="15.75" customHeight="1">
      <c r="A11" s="22">
        <v>5</v>
      </c>
      <c r="B11" s="18"/>
      <c r="C11" s="19"/>
      <c r="D11" s="22"/>
      <c r="E11" s="42" t="s">
        <v>362</v>
      </c>
      <c r="F11" s="42" t="s">
        <v>361</v>
      </c>
      <c r="G11" s="22">
        <v>1937</v>
      </c>
      <c r="H11" s="22">
        <v>50</v>
      </c>
      <c r="I11" s="22" t="s">
        <v>243</v>
      </c>
      <c r="J11" s="21">
        <v>160</v>
      </c>
      <c r="K11" s="21">
        <v>480</v>
      </c>
      <c r="L11" s="21">
        <v>5</v>
      </c>
      <c r="M11" s="21">
        <v>3</v>
      </c>
      <c r="N11" s="22"/>
      <c r="O11" s="22">
        <v>1</v>
      </c>
      <c r="P11" s="22"/>
      <c r="Q11" s="22"/>
      <c r="R11" s="22">
        <v>1</v>
      </c>
      <c r="S11" s="22"/>
      <c r="T11" s="22"/>
      <c r="U11" s="22"/>
      <c r="V11" s="22"/>
      <c r="W11" s="22">
        <v>1</v>
      </c>
      <c r="X11" s="22"/>
      <c r="Y11" s="22"/>
      <c r="Z11" s="57">
        <v>22.5</v>
      </c>
      <c r="AA11" s="71">
        <v>1997</v>
      </c>
      <c r="AB11" s="22"/>
      <c r="AC11" s="57">
        <v>86</v>
      </c>
      <c r="AD11" s="22"/>
      <c r="AE11" s="22">
        <v>1</v>
      </c>
      <c r="AF11" s="22"/>
      <c r="AG11" s="22"/>
      <c r="AH11" s="22"/>
      <c r="AI11" s="22">
        <v>1</v>
      </c>
      <c r="AJ11" s="22"/>
      <c r="AK11" s="22"/>
      <c r="AL11" s="22"/>
      <c r="AM11" s="22"/>
      <c r="AN11" s="21">
        <v>3118</v>
      </c>
      <c r="AO11" s="21">
        <v>7163</v>
      </c>
      <c r="AP11" s="21">
        <v>240</v>
      </c>
      <c r="AQ11" s="21"/>
      <c r="AR11" s="21"/>
      <c r="AS11" s="21"/>
      <c r="AT11" s="21"/>
      <c r="AU11" s="21"/>
      <c r="AV11" s="21">
        <v>2412</v>
      </c>
      <c r="AW11" s="21">
        <v>2480</v>
      </c>
      <c r="AX11" s="21">
        <v>5483</v>
      </c>
      <c r="AY11" s="21">
        <v>4152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58"/>
      <c r="BO11" s="58"/>
      <c r="BP11" s="21"/>
      <c r="BQ11" s="21">
        <v>1842</v>
      </c>
      <c r="BR11" s="21">
        <v>4359</v>
      </c>
      <c r="BS11" s="21">
        <v>154</v>
      </c>
      <c r="BT11" s="21"/>
      <c r="BU11" s="21"/>
      <c r="BV11" s="21"/>
      <c r="BW11" s="21"/>
      <c r="BX11" s="21"/>
      <c r="BY11" s="21">
        <v>4943</v>
      </c>
      <c r="BZ11" s="21">
        <v>5663</v>
      </c>
      <c r="CA11" s="21">
        <v>11290</v>
      </c>
      <c r="CB11" s="21">
        <v>9036</v>
      </c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71"/>
      <c r="DF11" s="21">
        <v>2019</v>
      </c>
      <c r="DH11" s="3">
        <f>+IF(BA11=1,J11,0)</f>
        <v>0</v>
      </c>
      <c r="DI11" s="3" t="e">
        <f>IF(AND(DH11&gt;0,SUM(#REF!)&gt;0),1,0)</f>
        <v>#REF!</v>
      </c>
      <c r="DJ11" s="3">
        <f t="shared" si="3"/>
        <v>0</v>
      </c>
      <c r="DK11" s="1">
        <f>IF(DJ11=1,J11,0)</f>
        <v>0</v>
      </c>
      <c r="DL11" s="1" t="e">
        <f>IF(AND(DJ11=1,SUM(#REF!)&gt;0),1,0)</f>
        <v>#REF!</v>
      </c>
      <c r="DM11" s="1">
        <f t="shared" si="0"/>
        <v>0</v>
      </c>
      <c r="DN11" s="1">
        <f t="shared" si="1"/>
        <v>4359</v>
      </c>
      <c r="DO11" s="3">
        <f t="shared" si="4"/>
        <v>0</v>
      </c>
      <c r="DP11" s="3">
        <f t="shared" si="5"/>
        <v>0</v>
      </c>
      <c r="DQ11" s="3">
        <f t="shared" si="2"/>
        <v>0</v>
      </c>
    </row>
    <row r="12" spans="1:121" ht="15.75" customHeight="1">
      <c r="A12" s="22">
        <v>6</v>
      </c>
      <c r="B12" s="18"/>
      <c r="C12" s="19"/>
      <c r="D12" s="22"/>
      <c r="E12" s="42"/>
      <c r="F12" s="42"/>
      <c r="G12" s="22"/>
      <c r="H12" s="22"/>
      <c r="I12" s="22"/>
      <c r="J12" s="21"/>
      <c r="K12" s="21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57"/>
      <c r="AA12" s="71"/>
      <c r="AB12" s="22"/>
      <c r="AC12" s="57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58"/>
      <c r="BO12" s="58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71"/>
      <c r="DF12" s="21"/>
      <c r="DH12" s="3">
        <f>+IF(BA12=1,J12,0)</f>
        <v>0</v>
      </c>
      <c r="DI12" s="3" t="e">
        <f>IF(AND(DH12&gt;0,SUM(#REF!)&gt;0),1,0)</f>
        <v>#REF!</v>
      </c>
      <c r="DJ12" s="3">
        <f t="shared" si="3"/>
        <v>0</v>
      </c>
      <c r="DK12" s="1">
        <f>IF(DJ12=1,J12,0)</f>
        <v>0</v>
      </c>
      <c r="DL12" s="1" t="e">
        <f>IF(AND(DJ12=1,SUM(#REF!)&gt;0),1,0)</f>
        <v>#REF!</v>
      </c>
      <c r="DM12" s="1">
        <f t="shared" si="0"/>
        <v>0</v>
      </c>
      <c r="DN12" s="1">
        <f t="shared" si="1"/>
        <v>0</v>
      </c>
      <c r="DO12" s="3">
        <f t="shared" si="4"/>
        <v>0</v>
      </c>
      <c r="DP12" s="3">
        <f t="shared" si="5"/>
        <v>0</v>
      </c>
      <c r="DQ12" s="3">
        <f t="shared" si="2"/>
        <v>0</v>
      </c>
    </row>
    <row r="13" spans="1:121" ht="15.75" customHeight="1">
      <c r="A13" s="22">
        <v>7</v>
      </c>
      <c r="B13" s="18"/>
      <c r="C13" s="19"/>
      <c r="D13" s="22"/>
      <c r="E13" s="43"/>
      <c r="F13" s="43"/>
      <c r="G13" s="22"/>
      <c r="H13" s="22"/>
      <c r="I13" s="22"/>
      <c r="J13" s="21"/>
      <c r="K13" s="21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57"/>
      <c r="AA13" s="71"/>
      <c r="AB13" s="22"/>
      <c r="AC13" s="57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58"/>
      <c r="BO13" s="58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71"/>
      <c r="DF13" s="21"/>
      <c r="DH13" s="3">
        <f>+IF(BA13=1,J13,0)</f>
        <v>0</v>
      </c>
      <c r="DI13" s="3" t="e">
        <f>IF(AND(DH13&gt;0,SUM(#REF!)&gt;0),1,0)</f>
        <v>#REF!</v>
      </c>
      <c r="DJ13" s="3">
        <f t="shared" si="3"/>
        <v>0</v>
      </c>
      <c r="DK13" s="1">
        <f>IF(DJ13=1,J13,0)</f>
        <v>0</v>
      </c>
      <c r="DL13" s="1" t="e">
        <f>IF(AND(DJ13=1,SUM(#REF!)&gt;0),1,0)</f>
        <v>#REF!</v>
      </c>
      <c r="DM13" s="1">
        <f t="shared" si="0"/>
        <v>0</v>
      </c>
      <c r="DN13" s="1">
        <f t="shared" si="1"/>
        <v>0</v>
      </c>
      <c r="DO13" s="3">
        <f t="shared" si="4"/>
        <v>0</v>
      </c>
      <c r="DP13" s="3">
        <f t="shared" si="5"/>
        <v>0</v>
      </c>
      <c r="DQ13" s="3">
        <f t="shared" si="2"/>
        <v>0</v>
      </c>
    </row>
    <row r="14" spans="1:121" ht="15.75" customHeight="1">
      <c r="A14" s="22">
        <v>8</v>
      </c>
      <c r="B14" s="18"/>
      <c r="C14" s="19"/>
      <c r="D14" s="22"/>
      <c r="E14" s="17"/>
      <c r="F14" s="17"/>
      <c r="G14" s="22"/>
      <c r="H14" s="22"/>
      <c r="I14" s="22"/>
      <c r="J14" s="21"/>
      <c r="K14" s="21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57"/>
      <c r="AA14" s="71"/>
      <c r="AB14" s="22"/>
      <c r="AC14" s="57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58"/>
      <c r="BO14" s="58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71"/>
      <c r="DF14" s="21"/>
      <c r="DH14" s="3"/>
      <c r="DI14" s="3"/>
      <c r="DJ14" s="3"/>
      <c r="DO14" s="3">
        <f t="shared" si="4"/>
        <v>0</v>
      </c>
      <c r="DP14" s="3">
        <f t="shared" si="5"/>
        <v>0</v>
      </c>
      <c r="DQ14" s="3">
        <f t="shared" si="2"/>
        <v>0</v>
      </c>
    </row>
    <row r="15" spans="1:121" ht="15.75" customHeight="1">
      <c r="A15" s="22">
        <v>9</v>
      </c>
      <c r="B15" s="18"/>
      <c r="C15" s="19"/>
      <c r="D15" s="22"/>
      <c r="E15" s="17"/>
      <c r="F15" s="17"/>
      <c r="G15" s="22"/>
      <c r="H15" s="22"/>
      <c r="I15" s="22"/>
      <c r="J15" s="21"/>
      <c r="K15" s="21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57"/>
      <c r="AA15" s="71"/>
      <c r="AB15" s="22"/>
      <c r="AC15" s="57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58"/>
      <c r="BO15" s="58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71"/>
      <c r="DF15" s="21"/>
      <c r="DH15" s="3"/>
      <c r="DI15" s="3"/>
      <c r="DJ15" s="3"/>
      <c r="DO15" s="3">
        <f t="shared" si="4"/>
        <v>0</v>
      </c>
      <c r="DP15" s="3"/>
      <c r="DQ15" s="3">
        <f t="shared" si="2"/>
        <v>0</v>
      </c>
    </row>
    <row r="16" spans="1:121" ht="15.75" customHeight="1">
      <c r="A16" s="22">
        <v>10</v>
      </c>
      <c r="B16" s="18"/>
      <c r="C16" s="19"/>
      <c r="D16" s="22"/>
      <c r="E16" s="43"/>
      <c r="F16" s="43"/>
      <c r="G16" s="22"/>
      <c r="H16" s="22"/>
      <c r="I16" s="22"/>
      <c r="J16" s="21"/>
      <c r="K16" s="21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57"/>
      <c r="AA16" s="71"/>
      <c r="AB16" s="22"/>
      <c r="AC16" s="57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58"/>
      <c r="BO16" s="58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71"/>
      <c r="DF16" s="21"/>
      <c r="DH16" s="3"/>
      <c r="DI16" s="3"/>
      <c r="DJ16" s="3"/>
      <c r="DO16" s="3"/>
      <c r="DP16" s="3"/>
      <c r="DQ16" s="3"/>
    </row>
    <row r="17" spans="1:121" ht="15.75" customHeight="1">
      <c r="A17" s="22"/>
      <c r="B17" s="18"/>
      <c r="C17" s="19"/>
      <c r="D17" s="22"/>
      <c r="E17" s="43"/>
      <c r="F17" s="43"/>
      <c r="G17" s="22"/>
      <c r="H17" s="22"/>
      <c r="I17" s="22"/>
      <c r="J17" s="21"/>
      <c r="K17" s="21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57"/>
      <c r="AA17" s="71"/>
      <c r="AB17" s="22"/>
      <c r="AC17" s="57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58"/>
      <c r="BO17" s="58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71"/>
      <c r="DF17" s="21"/>
      <c r="DH17" s="3"/>
      <c r="DI17" s="3"/>
      <c r="DJ17" s="3"/>
      <c r="DO17" s="3"/>
      <c r="DP17" s="3"/>
      <c r="DQ17" s="3"/>
    </row>
    <row r="18" spans="1:121" ht="15.75" customHeight="1">
      <c r="A18" s="22"/>
      <c r="B18" s="18"/>
      <c r="C18" s="19"/>
      <c r="D18" s="22"/>
      <c r="E18" s="43"/>
      <c r="F18" s="43"/>
      <c r="G18" s="22"/>
      <c r="H18" s="22"/>
      <c r="I18" s="22"/>
      <c r="J18" s="21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57"/>
      <c r="AA18" s="71"/>
      <c r="AB18" s="22"/>
      <c r="AC18" s="57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58"/>
      <c r="BO18" s="58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71"/>
      <c r="DF18" s="21"/>
      <c r="DH18" s="3"/>
      <c r="DI18" s="3"/>
      <c r="DJ18" s="3"/>
      <c r="DO18" s="3"/>
      <c r="DP18" s="3"/>
      <c r="DQ18" s="3"/>
    </row>
    <row r="19" spans="1:123" ht="16.5" customHeight="1">
      <c r="A19" s="23" t="s">
        <v>43</v>
      </c>
      <c r="B19" s="25"/>
      <c r="C19" s="25"/>
      <c r="D19" s="25"/>
      <c r="E19" s="25"/>
      <c r="F19" s="25"/>
      <c r="G19" s="25"/>
      <c r="H19" s="25"/>
      <c r="I19" s="25"/>
      <c r="J19" s="40">
        <f>+SUM(J7:J13)</f>
        <v>1477</v>
      </c>
      <c r="K19" s="40">
        <f>+SUM(K7:K13)</f>
        <v>6688</v>
      </c>
      <c r="L19" s="40"/>
      <c r="M19" s="40"/>
      <c r="N19" s="26">
        <f>+SUM(N7:N13)</f>
        <v>0</v>
      </c>
      <c r="O19" s="26"/>
      <c r="P19" s="26"/>
      <c r="Q19" s="26"/>
      <c r="R19" s="26">
        <f>+SUM(R7:R13)</f>
        <v>2</v>
      </c>
      <c r="S19" s="26">
        <f>+SUM(S7:S13)</f>
        <v>1</v>
      </c>
      <c r="T19" s="26">
        <f>+SUM(T7:T13)</f>
        <v>1</v>
      </c>
      <c r="U19" s="26"/>
      <c r="V19" s="26"/>
      <c r="W19" s="26"/>
      <c r="X19" s="26"/>
      <c r="Y19" s="26"/>
      <c r="Z19" s="26"/>
      <c r="AA19" s="72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5"/>
      <c r="AT19" s="40">
        <f aca="true" t="shared" si="6" ref="AT19:BB19">+SUM(AT7:AT13)</f>
        <v>0</v>
      </c>
      <c r="AU19" s="40">
        <f t="shared" si="6"/>
        <v>0</v>
      </c>
      <c r="AV19" s="40">
        <f t="shared" si="6"/>
        <v>7762</v>
      </c>
      <c r="AW19" s="40">
        <f t="shared" si="6"/>
        <v>7648</v>
      </c>
      <c r="AX19" s="26">
        <f t="shared" si="6"/>
        <v>10298</v>
      </c>
      <c r="AY19" s="26">
        <f t="shared" si="6"/>
        <v>7523</v>
      </c>
      <c r="AZ19" s="26">
        <f t="shared" si="6"/>
        <v>0</v>
      </c>
      <c r="BA19" s="26">
        <f t="shared" si="6"/>
        <v>0</v>
      </c>
      <c r="BB19" s="26">
        <f t="shared" si="6"/>
        <v>0</v>
      </c>
      <c r="BC19" s="25"/>
      <c r="BD19" s="26">
        <f aca="true" t="shared" si="7" ref="BD19:BK19">+SUM(BD7:BD13)</f>
        <v>0</v>
      </c>
      <c r="BE19" s="26">
        <f t="shared" si="7"/>
        <v>0</v>
      </c>
      <c r="BF19" s="26">
        <f t="shared" si="7"/>
        <v>0</v>
      </c>
      <c r="BG19" s="26">
        <f t="shared" si="7"/>
        <v>0</v>
      </c>
      <c r="BH19" s="26">
        <f t="shared" si="7"/>
        <v>0</v>
      </c>
      <c r="BI19" s="26">
        <f t="shared" si="7"/>
        <v>0</v>
      </c>
      <c r="BJ19" s="26">
        <f t="shared" si="7"/>
        <v>0</v>
      </c>
      <c r="BK19" s="40">
        <f t="shared" si="7"/>
        <v>0</v>
      </c>
      <c r="BL19" s="40" t="e">
        <f>+BM19/BK19</f>
        <v>#DIV/0!</v>
      </c>
      <c r="BM19" s="40">
        <f>+SUM(BM7:BM13)</f>
        <v>0</v>
      </c>
      <c r="BN19" s="40">
        <f>+SUM(BN7:BN13)</f>
        <v>0</v>
      </c>
      <c r="BO19" s="40"/>
      <c r="BP19" s="40" t="e">
        <f>+BQ19/BN19</f>
        <v>#DIV/0!</v>
      </c>
      <c r="BQ19" s="40">
        <f>+SUM(BQ7:BQ13)</f>
        <v>14777</v>
      </c>
      <c r="BR19" s="40">
        <f>+SUM(BR7:BR13)</f>
        <v>19256</v>
      </c>
      <c r="BS19" s="40">
        <f>+BT19/BR19</f>
        <v>0.5966452014956377</v>
      </c>
      <c r="BT19" s="40">
        <f>+SUM(BT7:BT13)</f>
        <v>11489</v>
      </c>
      <c r="BU19" s="40">
        <f>+SUM(BU7:BU13)</f>
        <v>0</v>
      </c>
      <c r="BV19" s="40">
        <f>+SUM(BV7:BV13)</f>
        <v>0</v>
      </c>
      <c r="BW19" s="40">
        <f>+SUM(BW7:BW13)</f>
        <v>0</v>
      </c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>
        <f>+SUM(DD7:DD13)</f>
        <v>0</v>
      </c>
      <c r="DE19" s="72"/>
      <c r="DF19" s="40"/>
      <c r="DH19" s="5">
        <f aca="true" t="shared" si="8" ref="DH19:DS19">+SUM(DH7:DH13)</f>
        <v>0</v>
      </c>
      <c r="DI19" s="4" t="e">
        <f t="shared" si="8"/>
        <v>#REF!</v>
      </c>
      <c r="DJ19" s="4">
        <f t="shared" si="8"/>
        <v>0</v>
      </c>
      <c r="DK19" s="4">
        <f t="shared" si="8"/>
        <v>0</v>
      </c>
      <c r="DL19" s="4" t="e">
        <f t="shared" si="8"/>
        <v>#REF!</v>
      </c>
      <c r="DM19" s="4">
        <f t="shared" si="8"/>
        <v>0</v>
      </c>
      <c r="DN19" s="4" t="e">
        <f t="shared" si="8"/>
        <v>#REF!</v>
      </c>
      <c r="DO19" s="4">
        <f t="shared" si="8"/>
        <v>0</v>
      </c>
      <c r="DP19" s="4">
        <f t="shared" si="8"/>
        <v>0</v>
      </c>
      <c r="DQ19" s="4">
        <f t="shared" si="8"/>
        <v>0</v>
      </c>
      <c r="DR19" s="4">
        <f t="shared" si="8"/>
        <v>0</v>
      </c>
      <c r="DS19" s="4">
        <f t="shared" si="8"/>
        <v>0</v>
      </c>
    </row>
    <row r="20" spans="1:110" ht="16.5" customHeight="1">
      <c r="A20" s="23" t="s">
        <v>45</v>
      </c>
      <c r="B20" s="25"/>
      <c r="C20" s="25"/>
      <c r="D20" s="25"/>
      <c r="E20" s="26"/>
      <c r="F20" s="26"/>
      <c r="G20" s="26"/>
      <c r="H20" s="26"/>
      <c r="I20" s="25"/>
      <c r="J20" s="40">
        <f>ROUND(AVERAGE(J7:J13),2)</f>
        <v>295.4</v>
      </c>
      <c r="K20" s="40">
        <f>ROUND(AVERAGE(K7:K13),2)</f>
        <v>1337.6</v>
      </c>
      <c r="L20" s="40"/>
      <c r="M20" s="40"/>
      <c r="N20" s="26" t="e">
        <f>AVERAGE(N7:N13)</f>
        <v>#DIV/0!</v>
      </c>
      <c r="O20" s="26"/>
      <c r="P20" s="26"/>
      <c r="Q20" s="26"/>
      <c r="R20" s="25"/>
      <c r="S20" s="25"/>
      <c r="T20" s="25"/>
      <c r="U20" s="25"/>
      <c r="V20" s="25"/>
      <c r="W20" s="25"/>
      <c r="X20" s="25"/>
      <c r="Y20" s="25"/>
      <c r="Z20" s="25"/>
      <c r="AA20" s="73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40" t="e">
        <f>ROUND(AVERAGE(AT7:AT13),2)</f>
        <v>#DIV/0!</v>
      </c>
      <c r="AU20" s="40" t="e">
        <f>ROUND(AVERAGE(AU7:AU13),2)</f>
        <v>#DIV/0!</v>
      </c>
      <c r="AV20" s="40">
        <f>ROUND(AVERAGE(AV7:AV13),2)</f>
        <v>2587.33</v>
      </c>
      <c r="AW20" s="40">
        <f>ROUND(AVERAGE(AW7:AW13),2)</f>
        <v>2549.33</v>
      </c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74"/>
      <c r="DF20" s="24"/>
    </row>
    <row r="21" spans="1:110" ht="16.5" customHeight="1">
      <c r="A21" s="23" t="s">
        <v>47</v>
      </c>
      <c r="B21" s="25"/>
      <c r="C21" s="25"/>
      <c r="D21" s="25"/>
      <c r="E21" s="24"/>
      <c r="F21" s="24"/>
      <c r="G21" s="24"/>
      <c r="H21" s="24"/>
      <c r="I21" s="25"/>
      <c r="J21" s="40">
        <f>+MAX(J7:J13)</f>
        <v>600</v>
      </c>
      <c r="K21" s="40">
        <f>+MAX(K7:K13)</f>
        <v>3582</v>
      </c>
      <c r="L21" s="40"/>
      <c r="M21" s="40"/>
      <c r="N21" s="26">
        <f>+MAX(N7:N13)</f>
        <v>0</v>
      </c>
      <c r="O21" s="26"/>
      <c r="P21" s="26"/>
      <c r="Q21" s="26"/>
      <c r="R21" s="25"/>
      <c r="S21" s="25"/>
      <c r="T21" s="25"/>
      <c r="U21" s="25"/>
      <c r="V21" s="25"/>
      <c r="W21" s="25"/>
      <c r="X21" s="25"/>
      <c r="Y21" s="25"/>
      <c r="Z21" s="25"/>
      <c r="AA21" s="73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40">
        <f>+MAX(AT7:AT13)</f>
        <v>0</v>
      </c>
      <c r="AU21" s="40">
        <f>+MAX(AU7:AU13)</f>
        <v>0</v>
      </c>
      <c r="AV21" s="40">
        <f>+MAX(AV7:AV13)</f>
        <v>3724</v>
      </c>
      <c r="AW21" s="40">
        <f>+MAX(AW7:AW13)</f>
        <v>3404</v>
      </c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74"/>
      <c r="DF21" s="24"/>
    </row>
    <row r="22" spans="1:110" ht="16.5" customHeight="1">
      <c r="A22" s="23" t="s">
        <v>49</v>
      </c>
      <c r="B22" s="25"/>
      <c r="C22" s="25"/>
      <c r="D22" s="25"/>
      <c r="E22" s="24"/>
      <c r="F22" s="24"/>
      <c r="G22" s="24"/>
      <c r="H22" s="24"/>
      <c r="I22" s="25"/>
      <c r="J22" s="40">
        <f>+MIN(J7:J13)</f>
        <v>98</v>
      </c>
      <c r="K22" s="40">
        <f>+MIN(K7:K13)</f>
        <v>450</v>
      </c>
      <c r="L22" s="40"/>
      <c r="M22" s="40"/>
      <c r="N22" s="26">
        <f>+MIN(N7:N13)</f>
        <v>0</v>
      </c>
      <c r="O22" s="26"/>
      <c r="P22" s="26"/>
      <c r="Q22" s="26"/>
      <c r="R22" s="25"/>
      <c r="S22" s="25"/>
      <c r="T22" s="25"/>
      <c r="U22" s="25"/>
      <c r="V22" s="25"/>
      <c r="W22" s="25"/>
      <c r="X22" s="25"/>
      <c r="Y22" s="25"/>
      <c r="Z22" s="25"/>
      <c r="AA22" s="73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40">
        <f>+MIN(AT7:AT13)</f>
        <v>0</v>
      </c>
      <c r="AU22" s="40">
        <f>+MIN(AU7:AU13)</f>
        <v>0</v>
      </c>
      <c r="AV22" s="40">
        <f>+MIN(AV7:AV13)</f>
        <v>1626</v>
      </c>
      <c r="AW22" s="40">
        <f>+MIN(AW7:AW13)</f>
        <v>1764</v>
      </c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74"/>
      <c r="DF22" s="24"/>
    </row>
    <row r="23" spans="1:110" ht="16.5" customHeight="1">
      <c r="A23" s="23" t="s">
        <v>51</v>
      </c>
      <c r="B23" s="25"/>
      <c r="C23" s="25"/>
      <c r="D23" s="25"/>
      <c r="E23" s="24"/>
      <c r="F23" s="24"/>
      <c r="G23" s="24"/>
      <c r="H23" s="24"/>
      <c r="I23" s="26">
        <f>COUNTBLANK(I7:I13)</f>
        <v>2</v>
      </c>
      <c r="J23" s="26">
        <f>COUNTBLANK(J7:J13)</f>
        <v>2</v>
      </c>
      <c r="K23" s="26">
        <f>COUNTBLANK(K7:K13)</f>
        <v>2</v>
      </c>
      <c r="L23" s="26"/>
      <c r="M23" s="26"/>
      <c r="N23" s="26">
        <f>COUNTBLANK(N7:N13)</f>
        <v>7</v>
      </c>
      <c r="O23" s="26"/>
      <c r="P23" s="26"/>
      <c r="Q23" s="26"/>
      <c r="R23" s="26">
        <f>COUNTBLANK(R7:R13)</f>
        <v>5</v>
      </c>
      <c r="S23" s="26">
        <f>COUNTBLANK(S7:S13)</f>
        <v>6</v>
      </c>
      <c r="T23" s="26">
        <f>COUNTBLANK(T7:T13)</f>
        <v>6</v>
      </c>
      <c r="U23" s="26"/>
      <c r="V23" s="26"/>
      <c r="W23" s="26"/>
      <c r="X23" s="26"/>
      <c r="Y23" s="26"/>
      <c r="Z23" s="26"/>
      <c r="AA23" s="72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5"/>
      <c r="AT23" s="26">
        <f aca="true" t="shared" si="9" ref="AT23:BN23">COUNTBLANK(AT7:AT13)</f>
        <v>7</v>
      </c>
      <c r="AU23" s="26">
        <f t="shared" si="9"/>
        <v>7</v>
      </c>
      <c r="AV23" s="26">
        <f t="shared" si="9"/>
        <v>4</v>
      </c>
      <c r="AW23" s="26">
        <f t="shared" si="9"/>
        <v>4</v>
      </c>
      <c r="AX23" s="26">
        <f t="shared" si="9"/>
        <v>4</v>
      </c>
      <c r="AY23" s="26">
        <f t="shared" si="9"/>
        <v>4</v>
      </c>
      <c r="AZ23" s="26">
        <f t="shared" si="9"/>
        <v>7</v>
      </c>
      <c r="BA23" s="26">
        <f t="shared" si="9"/>
        <v>7</v>
      </c>
      <c r="BB23" s="26">
        <f t="shared" si="9"/>
        <v>7</v>
      </c>
      <c r="BC23" s="26">
        <f t="shared" si="9"/>
        <v>7</v>
      </c>
      <c r="BD23" s="26">
        <f t="shared" si="9"/>
        <v>7</v>
      </c>
      <c r="BE23" s="26">
        <f t="shared" si="9"/>
        <v>7</v>
      </c>
      <c r="BF23" s="26">
        <f t="shared" si="9"/>
        <v>7</v>
      </c>
      <c r="BG23" s="26">
        <f t="shared" si="9"/>
        <v>7</v>
      </c>
      <c r="BH23" s="26">
        <f t="shared" si="9"/>
        <v>7</v>
      </c>
      <c r="BI23" s="26">
        <f t="shared" si="9"/>
        <v>7</v>
      </c>
      <c r="BJ23" s="26">
        <f t="shared" si="9"/>
        <v>7</v>
      </c>
      <c r="BK23" s="26">
        <f t="shared" si="9"/>
        <v>7</v>
      </c>
      <c r="BL23" s="26">
        <f t="shared" si="9"/>
        <v>7</v>
      </c>
      <c r="BM23" s="26">
        <f t="shared" si="9"/>
        <v>7</v>
      </c>
      <c r="BN23" s="26">
        <f t="shared" si="9"/>
        <v>7</v>
      </c>
      <c r="BO23" s="26"/>
      <c r="BP23" s="26">
        <f aca="true" t="shared" si="10" ref="BP23:BW23">COUNTBLANK(BP7:BP13)</f>
        <v>7</v>
      </c>
      <c r="BQ23" s="26">
        <f t="shared" si="10"/>
        <v>2</v>
      </c>
      <c r="BR23" s="26">
        <f t="shared" si="10"/>
        <v>2</v>
      </c>
      <c r="BS23" s="26">
        <f t="shared" si="10"/>
        <v>2</v>
      </c>
      <c r="BT23" s="26">
        <f t="shared" si="10"/>
        <v>3</v>
      </c>
      <c r="BU23" s="26">
        <f t="shared" si="10"/>
        <v>7</v>
      </c>
      <c r="BV23" s="26">
        <f t="shared" si="10"/>
        <v>7</v>
      </c>
      <c r="BW23" s="26">
        <f t="shared" si="10"/>
        <v>7</v>
      </c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>
        <f>COUNTBLANK(DD7:DD13)</f>
        <v>7</v>
      </c>
      <c r="DE23" s="72"/>
      <c r="DF23" s="26"/>
    </row>
    <row r="26" spans="19:55" ht="13.5">
      <c r="S26" s="1">
        <v>0</v>
      </c>
      <c r="AX26" s="1">
        <f aca="true" t="shared" si="11" ref="AX26:BC26">+COUNTBLANK(AX7:AX13)</f>
        <v>4</v>
      </c>
      <c r="AY26" s="1">
        <f t="shared" si="11"/>
        <v>4</v>
      </c>
      <c r="AZ26" s="1">
        <f t="shared" si="11"/>
        <v>7</v>
      </c>
      <c r="BA26" s="1">
        <f t="shared" si="11"/>
        <v>7</v>
      </c>
      <c r="BB26" s="1">
        <f t="shared" si="11"/>
        <v>7</v>
      </c>
      <c r="BC26" s="1">
        <f t="shared" si="11"/>
        <v>7</v>
      </c>
    </row>
  </sheetData>
  <sheetProtection/>
  <mergeCells count="74">
    <mergeCell ref="A1:DF1"/>
    <mergeCell ref="A4:A6"/>
    <mergeCell ref="B4:D4"/>
    <mergeCell ref="E4:N4"/>
    <mergeCell ref="O4:Q4"/>
    <mergeCell ref="R4:T4"/>
    <mergeCell ref="AD4:AH4"/>
    <mergeCell ref="AI4:AM4"/>
    <mergeCell ref="AN4:BP4"/>
    <mergeCell ref="BQ4:CT4"/>
    <mergeCell ref="X5:X6"/>
    <mergeCell ref="Y5:Y6"/>
    <mergeCell ref="Z5:Z6"/>
    <mergeCell ref="AB5:AB6"/>
    <mergeCell ref="CU4:DF4"/>
    <mergeCell ref="B5:B6"/>
    <mergeCell ref="C5:C6"/>
    <mergeCell ref="D5:D6"/>
    <mergeCell ref="E5:E6"/>
    <mergeCell ref="G5:G6"/>
    <mergeCell ref="I5:I6"/>
    <mergeCell ref="J5:J6"/>
    <mergeCell ref="U4:AB4"/>
    <mergeCell ref="AC4:AC6"/>
    <mergeCell ref="K5:K6"/>
    <mergeCell ref="L5:L6"/>
    <mergeCell ref="M5:M6"/>
    <mergeCell ref="N5:N6"/>
    <mergeCell ref="O5:O6"/>
    <mergeCell ref="Q5:Q6"/>
    <mergeCell ref="R5:R6"/>
    <mergeCell ref="S5:S6"/>
    <mergeCell ref="T5:T6"/>
    <mergeCell ref="U5:U6"/>
    <mergeCell ref="V5:V6"/>
    <mergeCell ref="W5:W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Q5"/>
    <mergeCell ref="AR5:AU5"/>
    <mergeCell ref="AV5:AY5"/>
    <mergeCell ref="AZ5:BC5"/>
    <mergeCell ref="BD5:BG5"/>
    <mergeCell ref="BH5:BK5"/>
    <mergeCell ref="BL5:BP5"/>
    <mergeCell ref="BQ5:BT5"/>
    <mergeCell ref="CY5:CY6"/>
    <mergeCell ref="CZ5:CZ6"/>
    <mergeCell ref="DA5:DA6"/>
    <mergeCell ref="DB5:DB6"/>
    <mergeCell ref="BU5:BX5"/>
    <mergeCell ref="BY5:CB5"/>
    <mergeCell ref="CC5:CF5"/>
    <mergeCell ref="CG5:CJ5"/>
    <mergeCell ref="CK5:CN5"/>
    <mergeCell ref="CO5:CS5"/>
    <mergeCell ref="DC5:DC6"/>
    <mergeCell ref="DD5:DD6"/>
    <mergeCell ref="DE5:DE6"/>
    <mergeCell ref="DF5:DF6"/>
    <mergeCell ref="F5:F6"/>
    <mergeCell ref="H5:H6"/>
    <mergeCell ref="AA5:AA6"/>
    <mergeCell ref="P5:P6"/>
    <mergeCell ref="CT5:CT6"/>
    <mergeCell ref="CU5:CX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19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5.8515625" style="1" customWidth="1"/>
    <col min="2" max="2" width="13.421875" style="1" customWidth="1"/>
    <col min="3" max="3" width="29.7109375" style="1" customWidth="1"/>
    <col min="4" max="4" width="17.57421875" style="1" customWidth="1"/>
    <col min="5" max="5" width="15.140625" style="1" customWidth="1"/>
    <col min="6" max="6" width="10.00390625" style="1" customWidth="1"/>
    <col min="7" max="7" width="14.8515625" style="1" customWidth="1"/>
    <col min="8" max="8" width="5.8515625" style="1" bestFit="1" customWidth="1"/>
    <col min="9" max="10" width="20.7109375" style="1" customWidth="1"/>
    <col min="11" max="11" width="7.28125" style="1" customWidth="1"/>
    <col min="12" max="12" width="12.7109375" style="1" bestFit="1" customWidth="1"/>
    <col min="13" max="13" width="11.8515625" style="1" customWidth="1"/>
    <col min="14" max="14" width="9.28125" style="1" bestFit="1" customWidth="1"/>
    <col min="15" max="16" width="9.28125" style="1" customWidth="1"/>
    <col min="17" max="17" width="18.7109375" style="1" customWidth="1"/>
    <col min="18" max="19" width="7.28125" style="1" customWidth="1"/>
    <col min="20" max="20" width="13.00390625" style="1" customWidth="1"/>
    <col min="21" max="42" width="7.28125" style="1" customWidth="1"/>
    <col min="43" max="113" width="8.7109375" style="1" customWidth="1"/>
    <col min="114" max="114" width="9.140625" style="1" customWidth="1"/>
    <col min="115" max="115" width="14.140625" style="1" customWidth="1"/>
    <col min="116" max="116" width="14.8515625" style="1" customWidth="1"/>
    <col min="117" max="117" width="9.7109375" style="1" customWidth="1"/>
    <col min="118" max="121" width="9.140625" style="1" customWidth="1"/>
    <col min="122" max="122" width="12.140625" style="1" customWidth="1"/>
    <col min="123" max="16384" width="9.140625" style="1" customWidth="1"/>
  </cols>
  <sheetData>
    <row r="1" spans="1:113" ht="18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</row>
    <row r="2" spans="2:3" ht="15" customHeight="1">
      <c r="B2" s="97" t="s">
        <v>236</v>
      </c>
      <c r="C2" s="97"/>
    </row>
    <row r="4" spans="1:113" ht="16.5" customHeight="1">
      <c r="A4" s="76" t="s">
        <v>1</v>
      </c>
      <c r="B4" s="88" t="s">
        <v>237</v>
      </c>
      <c r="C4" s="89"/>
      <c r="D4" s="100"/>
      <c r="E4" s="79" t="s">
        <v>3</v>
      </c>
      <c r="F4" s="80"/>
      <c r="G4" s="81"/>
      <c r="H4" s="79" t="s">
        <v>5</v>
      </c>
      <c r="I4" s="80"/>
      <c r="J4" s="80"/>
      <c r="K4" s="80"/>
      <c r="L4" s="80"/>
      <c r="M4" s="80"/>
      <c r="N4" s="80"/>
      <c r="O4" s="80"/>
      <c r="P4" s="80"/>
      <c r="Q4" s="81"/>
      <c r="R4" s="79" t="s">
        <v>7</v>
      </c>
      <c r="S4" s="80"/>
      <c r="T4" s="80"/>
      <c r="U4" s="79" t="s">
        <v>6</v>
      </c>
      <c r="V4" s="80"/>
      <c r="W4" s="80"/>
      <c r="X4" s="79" t="s">
        <v>8</v>
      </c>
      <c r="Y4" s="80"/>
      <c r="Z4" s="80"/>
      <c r="AA4" s="80"/>
      <c r="AB4" s="80"/>
      <c r="AC4" s="80"/>
      <c r="AD4" s="80"/>
      <c r="AE4" s="76" t="s">
        <v>117</v>
      </c>
      <c r="AF4" s="79" t="s">
        <v>9</v>
      </c>
      <c r="AG4" s="80"/>
      <c r="AH4" s="80"/>
      <c r="AI4" s="80"/>
      <c r="AJ4" s="81"/>
      <c r="AK4" s="79" t="s">
        <v>54</v>
      </c>
      <c r="AL4" s="80"/>
      <c r="AM4" s="80"/>
      <c r="AN4" s="80"/>
      <c r="AO4" s="80"/>
      <c r="AP4" s="85"/>
      <c r="AQ4" s="79" t="s">
        <v>129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1"/>
      <c r="BT4" s="79" t="s">
        <v>181</v>
      </c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1"/>
      <c r="CX4" s="79" t="s">
        <v>159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</row>
    <row r="5" spans="1:113" ht="47.25" customHeight="1">
      <c r="A5" s="87"/>
      <c r="B5" s="76" t="s">
        <v>207</v>
      </c>
      <c r="C5" s="83" t="s">
        <v>10</v>
      </c>
      <c r="D5" s="83" t="s">
        <v>11</v>
      </c>
      <c r="E5" s="76" t="s">
        <v>13</v>
      </c>
      <c r="F5" s="76" t="s">
        <v>14</v>
      </c>
      <c r="G5" s="76" t="s">
        <v>12</v>
      </c>
      <c r="H5" s="76" t="s">
        <v>244</v>
      </c>
      <c r="I5" s="76" t="s">
        <v>11</v>
      </c>
      <c r="J5" s="76" t="s">
        <v>245</v>
      </c>
      <c r="K5" s="76" t="s">
        <v>211</v>
      </c>
      <c r="L5" s="76" t="s">
        <v>216</v>
      </c>
      <c r="M5" s="76" t="s">
        <v>231</v>
      </c>
      <c r="N5" s="76" t="s">
        <v>232</v>
      </c>
      <c r="O5" s="76" t="s">
        <v>15</v>
      </c>
      <c r="P5" s="76" t="s">
        <v>212</v>
      </c>
      <c r="Q5" s="76" t="s">
        <v>19</v>
      </c>
      <c r="R5" s="76" t="s">
        <v>97</v>
      </c>
      <c r="S5" s="76" t="s">
        <v>98</v>
      </c>
      <c r="T5" s="76" t="s">
        <v>19</v>
      </c>
      <c r="U5" s="76" t="s">
        <v>16</v>
      </c>
      <c r="V5" s="76" t="s">
        <v>17</v>
      </c>
      <c r="W5" s="76" t="s">
        <v>18</v>
      </c>
      <c r="X5" s="76" t="s">
        <v>22</v>
      </c>
      <c r="Y5" s="76" t="s">
        <v>23</v>
      </c>
      <c r="Z5" s="76" t="s">
        <v>24</v>
      </c>
      <c r="AA5" s="76" t="s">
        <v>25</v>
      </c>
      <c r="AB5" s="76" t="s">
        <v>32</v>
      </c>
      <c r="AC5" s="76" t="s">
        <v>115</v>
      </c>
      <c r="AD5" s="76" t="s">
        <v>116</v>
      </c>
      <c r="AE5" s="87"/>
      <c r="AF5" s="76" t="s">
        <v>64</v>
      </c>
      <c r="AG5" s="76" t="s">
        <v>27</v>
      </c>
      <c r="AH5" s="76" t="s">
        <v>28</v>
      </c>
      <c r="AI5" s="76" t="s">
        <v>127</v>
      </c>
      <c r="AJ5" s="76" t="s">
        <v>29</v>
      </c>
      <c r="AK5" s="76" t="s">
        <v>30</v>
      </c>
      <c r="AL5" s="76" t="s">
        <v>190</v>
      </c>
      <c r="AM5" s="76" t="s">
        <v>31</v>
      </c>
      <c r="AN5" s="76" t="s">
        <v>162</v>
      </c>
      <c r="AO5" s="76" t="s">
        <v>66</v>
      </c>
      <c r="AP5" s="76" t="s">
        <v>32</v>
      </c>
      <c r="AQ5" s="79" t="s">
        <v>128</v>
      </c>
      <c r="AR5" s="80"/>
      <c r="AS5" s="80"/>
      <c r="AT5" s="80"/>
      <c r="AU5" s="79" t="s">
        <v>130</v>
      </c>
      <c r="AV5" s="80"/>
      <c r="AW5" s="80"/>
      <c r="AX5" s="81"/>
      <c r="AY5" s="79" t="s">
        <v>131</v>
      </c>
      <c r="AZ5" s="80"/>
      <c r="BA5" s="80"/>
      <c r="BB5" s="81"/>
      <c r="BC5" s="79" t="s">
        <v>132</v>
      </c>
      <c r="BD5" s="80"/>
      <c r="BE5" s="80"/>
      <c r="BF5" s="81"/>
      <c r="BG5" s="75" t="s">
        <v>133</v>
      </c>
      <c r="BH5" s="75"/>
      <c r="BI5" s="75"/>
      <c r="BJ5" s="75"/>
      <c r="BK5" s="75" t="s">
        <v>134</v>
      </c>
      <c r="BL5" s="75"/>
      <c r="BM5" s="75"/>
      <c r="BN5" s="75"/>
      <c r="BO5" s="79" t="s">
        <v>142</v>
      </c>
      <c r="BP5" s="80"/>
      <c r="BQ5" s="80"/>
      <c r="BR5" s="80"/>
      <c r="BS5" s="81"/>
      <c r="BT5" s="79" t="s">
        <v>136</v>
      </c>
      <c r="BU5" s="80"/>
      <c r="BV5" s="80"/>
      <c r="BW5" s="80"/>
      <c r="BX5" s="79" t="s">
        <v>137</v>
      </c>
      <c r="BY5" s="80"/>
      <c r="BZ5" s="80"/>
      <c r="CA5" s="81"/>
      <c r="CB5" s="79" t="s">
        <v>138</v>
      </c>
      <c r="CC5" s="80"/>
      <c r="CD5" s="80"/>
      <c r="CE5" s="81"/>
      <c r="CF5" s="79" t="s">
        <v>139</v>
      </c>
      <c r="CG5" s="80"/>
      <c r="CH5" s="80"/>
      <c r="CI5" s="81"/>
      <c r="CJ5" s="75" t="s">
        <v>140</v>
      </c>
      <c r="CK5" s="75"/>
      <c r="CL5" s="75"/>
      <c r="CM5" s="75"/>
      <c r="CN5" s="75" t="s">
        <v>141</v>
      </c>
      <c r="CO5" s="75"/>
      <c r="CP5" s="75"/>
      <c r="CQ5" s="75"/>
      <c r="CR5" s="79" t="s">
        <v>135</v>
      </c>
      <c r="CS5" s="80"/>
      <c r="CT5" s="80"/>
      <c r="CU5" s="80"/>
      <c r="CV5" s="80"/>
      <c r="CW5" s="76" t="s">
        <v>19</v>
      </c>
      <c r="CX5" s="79" t="s">
        <v>158</v>
      </c>
      <c r="CY5" s="80"/>
      <c r="CZ5" s="80"/>
      <c r="DA5" s="80"/>
      <c r="DB5" s="75" t="s">
        <v>162</v>
      </c>
      <c r="DC5" s="75" t="s">
        <v>163</v>
      </c>
      <c r="DD5" s="76" t="s">
        <v>160</v>
      </c>
      <c r="DE5" s="76" t="s">
        <v>161</v>
      </c>
      <c r="DF5" s="76" t="s">
        <v>164</v>
      </c>
      <c r="DG5" s="76" t="s">
        <v>165</v>
      </c>
      <c r="DH5" s="76" t="s">
        <v>167</v>
      </c>
      <c r="DI5" s="76" t="s">
        <v>166</v>
      </c>
    </row>
    <row r="6" spans="1:124" ht="39" customHeight="1">
      <c r="A6" s="77"/>
      <c r="B6" s="77"/>
      <c r="C6" s="84"/>
      <c r="D6" s="84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78"/>
      <c r="AQ6" s="13">
        <v>2011</v>
      </c>
      <c r="AR6" s="13">
        <v>2012</v>
      </c>
      <c r="AS6" s="13">
        <v>2013</v>
      </c>
      <c r="AT6" s="13">
        <v>2014</v>
      </c>
      <c r="AU6" s="13">
        <v>2011</v>
      </c>
      <c r="AV6" s="13">
        <v>2012</v>
      </c>
      <c r="AW6" s="13">
        <v>2013</v>
      </c>
      <c r="AX6" s="13">
        <v>2014</v>
      </c>
      <c r="AY6" s="13">
        <v>2011</v>
      </c>
      <c r="AZ6" s="13">
        <v>2012</v>
      </c>
      <c r="BA6" s="13">
        <v>2013</v>
      </c>
      <c r="BB6" s="13">
        <v>2014</v>
      </c>
      <c r="BC6" s="13">
        <v>2011</v>
      </c>
      <c r="BD6" s="13">
        <v>2012</v>
      </c>
      <c r="BE6" s="13">
        <v>2013</v>
      </c>
      <c r="BF6" s="13">
        <v>2014</v>
      </c>
      <c r="BG6" s="13">
        <v>2011</v>
      </c>
      <c r="BH6" s="13">
        <v>2012</v>
      </c>
      <c r="BI6" s="13">
        <v>2013</v>
      </c>
      <c r="BJ6" s="13">
        <v>2014</v>
      </c>
      <c r="BK6" s="13">
        <v>2011</v>
      </c>
      <c r="BL6" s="13">
        <v>2012</v>
      </c>
      <c r="BM6" s="13">
        <v>2013</v>
      </c>
      <c r="BN6" s="13">
        <v>2014</v>
      </c>
      <c r="BO6" s="13">
        <v>2011</v>
      </c>
      <c r="BP6" s="13">
        <v>2012</v>
      </c>
      <c r="BQ6" s="13">
        <v>2013</v>
      </c>
      <c r="BR6" s="13">
        <v>2014</v>
      </c>
      <c r="BS6" s="13" t="s">
        <v>220</v>
      </c>
      <c r="BT6" s="13">
        <v>2011</v>
      </c>
      <c r="BU6" s="13">
        <v>2012</v>
      </c>
      <c r="BV6" s="13">
        <v>2013</v>
      </c>
      <c r="BW6" s="13">
        <v>2014</v>
      </c>
      <c r="BX6" s="13">
        <v>2011</v>
      </c>
      <c r="BY6" s="13">
        <v>2012</v>
      </c>
      <c r="BZ6" s="13">
        <v>2013</v>
      </c>
      <c r="CA6" s="13">
        <v>2014</v>
      </c>
      <c r="CB6" s="13">
        <v>2011</v>
      </c>
      <c r="CC6" s="13">
        <v>2012</v>
      </c>
      <c r="CD6" s="13">
        <v>2013</v>
      </c>
      <c r="CE6" s="13">
        <v>2014</v>
      </c>
      <c r="CF6" s="13">
        <v>2011</v>
      </c>
      <c r="CG6" s="13">
        <v>2012</v>
      </c>
      <c r="CH6" s="13">
        <v>2013</v>
      </c>
      <c r="CI6" s="13">
        <v>2014</v>
      </c>
      <c r="CJ6" s="13">
        <v>2011</v>
      </c>
      <c r="CK6" s="13">
        <v>2012</v>
      </c>
      <c r="CL6" s="13">
        <v>2013</v>
      </c>
      <c r="CM6" s="13">
        <v>2014</v>
      </c>
      <c r="CN6" s="13">
        <v>2011</v>
      </c>
      <c r="CO6" s="13">
        <v>2012</v>
      </c>
      <c r="CP6" s="13">
        <v>2013</v>
      </c>
      <c r="CQ6" s="13">
        <v>2014</v>
      </c>
      <c r="CR6" s="13">
        <v>2011</v>
      </c>
      <c r="CS6" s="13">
        <v>2012</v>
      </c>
      <c r="CT6" s="13">
        <v>2013</v>
      </c>
      <c r="CU6" s="13">
        <v>2014</v>
      </c>
      <c r="CV6" s="13" t="s">
        <v>221</v>
      </c>
      <c r="CW6" s="77"/>
      <c r="CX6" s="16" t="s">
        <v>155</v>
      </c>
      <c r="CY6" s="14" t="s">
        <v>156</v>
      </c>
      <c r="CZ6" s="14" t="s">
        <v>157</v>
      </c>
      <c r="DA6" s="14" t="s">
        <v>32</v>
      </c>
      <c r="DB6" s="75"/>
      <c r="DC6" s="75"/>
      <c r="DD6" s="77"/>
      <c r="DE6" s="77"/>
      <c r="DF6" s="77"/>
      <c r="DG6" s="77"/>
      <c r="DH6" s="77"/>
      <c r="DI6" s="77"/>
      <c r="DK6" s="2" t="s">
        <v>33</v>
      </c>
      <c r="DL6" s="2" t="s">
        <v>34</v>
      </c>
      <c r="DM6" s="2" t="s">
        <v>35</v>
      </c>
      <c r="DN6" s="2" t="s">
        <v>36</v>
      </c>
      <c r="DO6" s="2" t="s">
        <v>37</v>
      </c>
      <c r="DP6" s="2" t="s">
        <v>38</v>
      </c>
      <c r="DQ6" s="2" t="s">
        <v>39</v>
      </c>
      <c r="DR6" s="2" t="s">
        <v>40</v>
      </c>
      <c r="DS6" s="2" t="s">
        <v>41</v>
      </c>
      <c r="DT6" s="2" t="s">
        <v>42</v>
      </c>
    </row>
    <row r="7" spans="1:124" ht="27" customHeight="1">
      <c r="A7" s="22">
        <v>1</v>
      </c>
      <c r="B7" s="37" t="s">
        <v>238</v>
      </c>
      <c r="C7" s="39" t="s">
        <v>239</v>
      </c>
      <c r="D7" s="39" t="s">
        <v>240</v>
      </c>
      <c r="E7" s="22" t="s">
        <v>241</v>
      </c>
      <c r="F7" s="22">
        <v>605352333</v>
      </c>
      <c r="G7" s="34"/>
      <c r="H7" s="22">
        <v>4</v>
      </c>
      <c r="I7" s="39" t="s">
        <v>242</v>
      </c>
      <c r="J7" s="39" t="s">
        <v>253</v>
      </c>
      <c r="K7" s="22">
        <v>2005</v>
      </c>
      <c r="L7" s="22" t="s">
        <v>243</v>
      </c>
      <c r="M7" s="21">
        <v>341.62</v>
      </c>
      <c r="N7" s="21">
        <v>1844</v>
      </c>
      <c r="O7" s="56">
        <v>9</v>
      </c>
      <c r="P7" s="56">
        <v>5</v>
      </c>
      <c r="Q7" s="22"/>
      <c r="R7" s="22"/>
      <c r="S7" s="22"/>
      <c r="T7" s="22" t="s">
        <v>246</v>
      </c>
      <c r="U7" s="22">
        <v>1</v>
      </c>
      <c r="V7" s="22">
        <v>1</v>
      </c>
      <c r="W7" s="22">
        <v>1</v>
      </c>
      <c r="X7" s="22"/>
      <c r="Y7" s="22"/>
      <c r="Z7" s="22">
        <v>1</v>
      </c>
      <c r="AA7" s="22"/>
      <c r="AB7" s="22"/>
      <c r="AC7" s="22">
        <v>2.5</v>
      </c>
      <c r="AD7" s="22">
        <v>2005</v>
      </c>
      <c r="AE7" s="22">
        <v>67</v>
      </c>
      <c r="AF7" s="22"/>
      <c r="AG7" s="22"/>
      <c r="AH7" s="22">
        <v>1</v>
      </c>
      <c r="AI7" s="22"/>
      <c r="AJ7" s="22"/>
      <c r="AK7" s="22"/>
      <c r="AL7" s="22"/>
      <c r="AM7" s="22">
        <v>1</v>
      </c>
      <c r="AN7" s="22"/>
      <c r="AO7" s="22"/>
      <c r="AP7" s="22"/>
      <c r="AQ7" s="21">
        <v>12109</v>
      </c>
      <c r="AR7" s="21">
        <v>10157</v>
      </c>
      <c r="AS7" s="21">
        <v>12611</v>
      </c>
      <c r="AT7" s="21">
        <v>11653</v>
      </c>
      <c r="AU7" s="21"/>
      <c r="AV7" s="21"/>
      <c r="AW7" s="21"/>
      <c r="AX7" s="21"/>
      <c r="AY7" s="21">
        <v>3080</v>
      </c>
      <c r="AZ7" s="21">
        <v>2594</v>
      </c>
      <c r="BA7" s="21">
        <v>3783</v>
      </c>
      <c r="BB7" s="21">
        <v>3197</v>
      </c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58"/>
      <c r="BR7" s="21"/>
      <c r="BS7" s="21"/>
      <c r="BT7" s="21">
        <v>7946.86</v>
      </c>
      <c r="BU7" s="21">
        <v>6785.4</v>
      </c>
      <c r="BV7" s="21">
        <v>7851.43</v>
      </c>
      <c r="BW7" s="21">
        <v>7230.54</v>
      </c>
      <c r="BX7" s="21"/>
      <c r="BY7" s="21"/>
      <c r="BZ7" s="21"/>
      <c r="CA7" s="21"/>
      <c r="CB7" s="21">
        <v>6270.55</v>
      </c>
      <c r="CC7" s="21">
        <v>5766.64</v>
      </c>
      <c r="CD7" s="21">
        <v>7972.57</v>
      </c>
      <c r="CE7" s="21">
        <v>7270.91</v>
      </c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35"/>
      <c r="DH7" s="35"/>
      <c r="DI7" s="35"/>
      <c r="DK7" s="3">
        <f>+IF(BD7=1,M7,0)</f>
        <v>0</v>
      </c>
      <c r="DL7" s="3" t="e">
        <f>IF(AND(DK7&gt;0,SUM(#REF!)&gt;0),1,0)</f>
        <v>#REF!</v>
      </c>
      <c r="DM7" s="3">
        <f>+IF(BC7=1,1,0)</f>
        <v>0</v>
      </c>
      <c r="DN7" s="1">
        <f>IF(DM7=1,M7,0)</f>
        <v>0</v>
      </c>
      <c r="DO7" s="1" t="e">
        <f>IF(AND(DM7=1,SUM(#REF!)&gt;0),1,0)</f>
        <v>#REF!</v>
      </c>
      <c r="DP7" s="1">
        <f>IF(DM7=1,BU7,0)</f>
        <v>0</v>
      </c>
      <c r="DQ7" s="1">
        <f>+IF(AND(BU7&gt;0,DP7=0),BU7,0)</f>
        <v>6785.4</v>
      </c>
      <c r="DR7" s="3">
        <f>IF(OR(BA7=1,BB7=1),1,0)</f>
        <v>0</v>
      </c>
      <c r="DS7" s="3">
        <f>IF(DR7=1,M7,0)</f>
        <v>0</v>
      </c>
      <c r="DT7" s="3">
        <f>IF(DR7=1,BN7,0)</f>
        <v>0</v>
      </c>
    </row>
    <row r="8" spans="1:124" ht="33" customHeight="1">
      <c r="A8" s="22">
        <v>2</v>
      </c>
      <c r="B8" s="37" t="s">
        <v>247</v>
      </c>
      <c r="C8" s="51" t="s">
        <v>248</v>
      </c>
      <c r="D8" s="51" t="s">
        <v>249</v>
      </c>
      <c r="E8" s="22" t="s">
        <v>250</v>
      </c>
      <c r="F8" s="22">
        <v>338570262</v>
      </c>
      <c r="G8" s="44" t="s">
        <v>251</v>
      </c>
      <c r="H8" s="22">
        <v>60</v>
      </c>
      <c r="I8" s="51" t="s">
        <v>249</v>
      </c>
      <c r="J8" s="46" t="s">
        <v>252</v>
      </c>
      <c r="K8" s="45">
        <v>1998</v>
      </c>
      <c r="L8" s="45" t="s">
        <v>243</v>
      </c>
      <c r="M8" s="52">
        <v>197.6</v>
      </c>
      <c r="N8" s="52">
        <v>549</v>
      </c>
      <c r="O8" s="56">
        <v>8</v>
      </c>
      <c r="P8" s="56">
        <v>5</v>
      </c>
      <c r="Q8" s="22"/>
      <c r="R8" s="22">
        <v>1</v>
      </c>
      <c r="S8" s="22">
        <v>1</v>
      </c>
      <c r="T8" s="22"/>
      <c r="U8" s="22">
        <v>1</v>
      </c>
      <c r="V8" s="22">
        <v>1</v>
      </c>
      <c r="W8" s="22">
        <v>1</v>
      </c>
      <c r="X8" s="22"/>
      <c r="Y8" s="22">
        <v>1</v>
      </c>
      <c r="Z8" s="22"/>
      <c r="AA8" s="22"/>
      <c r="AB8" s="22"/>
      <c r="AC8" s="22">
        <v>130</v>
      </c>
      <c r="AD8" s="22">
        <v>2014</v>
      </c>
      <c r="AE8" s="22">
        <v>284</v>
      </c>
      <c r="AF8" s="22"/>
      <c r="AG8" s="22"/>
      <c r="AH8" s="22">
        <v>1</v>
      </c>
      <c r="AI8" s="22">
        <v>1</v>
      </c>
      <c r="AJ8" s="22"/>
      <c r="AK8" s="22">
        <v>1</v>
      </c>
      <c r="AL8" s="22"/>
      <c r="AM8" s="22">
        <v>1</v>
      </c>
      <c r="AN8" s="22"/>
      <c r="AO8" s="22"/>
      <c r="AP8" s="22"/>
      <c r="AQ8" s="52">
        <v>51496</v>
      </c>
      <c r="AR8" s="52">
        <v>44009</v>
      </c>
      <c r="AS8" s="52">
        <v>75584</v>
      </c>
      <c r="AT8" s="52">
        <v>59043</v>
      </c>
      <c r="AU8" s="21">
        <v>19</v>
      </c>
      <c r="AV8" s="21">
        <v>24</v>
      </c>
      <c r="AW8" s="21">
        <v>16</v>
      </c>
      <c r="AX8" s="21">
        <v>6</v>
      </c>
      <c r="AY8" s="21">
        <v>7982</v>
      </c>
      <c r="AZ8" s="21">
        <v>9241</v>
      </c>
      <c r="BA8" s="21">
        <v>10548</v>
      </c>
      <c r="BB8" s="21">
        <v>14088</v>
      </c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58"/>
      <c r="BR8" s="21"/>
      <c r="BS8" s="21"/>
      <c r="BT8" s="52">
        <v>38920.32</v>
      </c>
      <c r="BU8" s="52">
        <v>28344.54</v>
      </c>
      <c r="BV8" s="52">
        <v>29928.31</v>
      </c>
      <c r="BW8" s="52">
        <v>29642.87</v>
      </c>
      <c r="BX8" s="21">
        <v>11482.96</v>
      </c>
      <c r="BY8" s="21">
        <v>14401.58</v>
      </c>
      <c r="BZ8" s="21">
        <v>9387.45</v>
      </c>
      <c r="CA8" s="21">
        <v>3467.08</v>
      </c>
      <c r="CB8" s="21">
        <v>14639.22</v>
      </c>
      <c r="CC8" s="21">
        <v>23290.06</v>
      </c>
      <c r="CD8" s="21">
        <v>37511.39</v>
      </c>
      <c r="CE8" s="21">
        <v>10743.75</v>
      </c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35"/>
      <c r="DH8" s="35"/>
      <c r="DI8" s="35"/>
      <c r="DK8" s="3">
        <f>+IF(BD8=1,#REF!,0)</f>
        <v>0</v>
      </c>
      <c r="DL8" s="3" t="e">
        <f>IF(AND(DK8&gt;0,SUM(#REF!)&gt;0),1,0)</f>
        <v>#REF!</v>
      </c>
      <c r="DM8" s="3">
        <f>+IF(BC8=1,1,0)</f>
        <v>0</v>
      </c>
      <c r="DN8" s="1">
        <f>IF(DM8=1,#REF!,0)</f>
        <v>0</v>
      </c>
      <c r="DO8" s="1" t="e">
        <f>IF(AND(DM8=1,SUM(#REF!)&gt;0),1,0)</f>
        <v>#REF!</v>
      </c>
      <c r="DP8" s="1">
        <f>IF(DM8=1,#REF!,0)</f>
        <v>0</v>
      </c>
      <c r="DQ8" s="1" t="e">
        <f>+IF(AND(#REF!&gt;0,DP8=0),#REF!,0)</f>
        <v>#REF!</v>
      </c>
      <c r="DR8" s="3">
        <f>IF(OR(BA8=1,BB8=1),1,0)</f>
        <v>0</v>
      </c>
      <c r="DS8" s="3">
        <f>IF(DR8=1,#REF!,0)</f>
        <v>0</v>
      </c>
      <c r="DT8" s="3">
        <f>IF(DR8=1,BN8,0)</f>
        <v>0</v>
      </c>
    </row>
    <row r="9" spans="1:124" ht="44.25" customHeight="1">
      <c r="A9" s="22">
        <v>3</v>
      </c>
      <c r="B9" s="37" t="s">
        <v>255</v>
      </c>
      <c r="C9" s="37" t="s">
        <v>254</v>
      </c>
      <c r="D9" s="51" t="s">
        <v>256</v>
      </c>
      <c r="E9" s="45"/>
      <c r="F9" s="61">
        <v>338571493</v>
      </c>
      <c r="G9" s="22"/>
      <c r="H9" s="22"/>
      <c r="I9" s="51" t="s">
        <v>257</v>
      </c>
      <c r="J9" s="22" t="s">
        <v>258</v>
      </c>
      <c r="K9" s="22"/>
      <c r="L9" s="22" t="s">
        <v>259</v>
      </c>
      <c r="M9" s="21">
        <v>5500</v>
      </c>
      <c r="N9" s="21"/>
      <c r="O9" s="56">
        <v>16</v>
      </c>
      <c r="P9" s="56"/>
      <c r="Q9" s="22"/>
      <c r="R9" s="22">
        <v>1</v>
      </c>
      <c r="S9" s="22">
        <v>1</v>
      </c>
      <c r="T9" s="22"/>
      <c r="U9" s="22"/>
      <c r="V9" s="22"/>
      <c r="W9" s="22"/>
      <c r="X9" s="22"/>
      <c r="Y9" s="22">
        <v>1</v>
      </c>
      <c r="Z9" s="22"/>
      <c r="AA9" s="22"/>
      <c r="AB9" s="22">
        <v>1</v>
      </c>
      <c r="AC9" s="22"/>
      <c r="AD9" s="22"/>
      <c r="AE9" s="22">
        <v>701</v>
      </c>
      <c r="AF9" s="22">
        <v>1</v>
      </c>
      <c r="AG9" s="22"/>
      <c r="AH9" s="22"/>
      <c r="AI9" s="22"/>
      <c r="AJ9" s="22"/>
      <c r="AK9" s="22"/>
      <c r="AL9" s="22">
        <v>1</v>
      </c>
      <c r="AM9" s="22"/>
      <c r="AN9" s="22"/>
      <c r="AO9" s="22"/>
      <c r="AP9" s="22">
        <v>1</v>
      </c>
      <c r="AQ9" s="21"/>
      <c r="AR9" s="21">
        <v>250000</v>
      </c>
      <c r="AS9" s="21">
        <v>260000</v>
      </c>
      <c r="AT9" s="21">
        <v>259600</v>
      </c>
      <c r="AU9" s="21"/>
      <c r="AV9" s="21">
        <v>14</v>
      </c>
      <c r="AW9" s="21">
        <v>20</v>
      </c>
      <c r="AX9" s="21">
        <v>14</v>
      </c>
      <c r="AY9" s="65"/>
      <c r="AZ9" s="21">
        <v>22100</v>
      </c>
      <c r="BA9" s="21">
        <v>17000</v>
      </c>
      <c r="BB9" s="21">
        <v>18500</v>
      </c>
      <c r="BC9" s="21"/>
      <c r="BD9" s="21"/>
      <c r="BE9" s="21"/>
      <c r="BF9" s="21"/>
      <c r="BG9" s="21"/>
      <c r="BH9" s="21"/>
      <c r="BI9" s="21"/>
      <c r="BJ9" s="21"/>
      <c r="BK9" s="21"/>
      <c r="BL9" s="21">
        <v>2.5</v>
      </c>
      <c r="BM9" s="21">
        <v>3</v>
      </c>
      <c r="BN9" s="21">
        <v>3</v>
      </c>
      <c r="BO9" s="21"/>
      <c r="BP9" s="21"/>
      <c r="BQ9" s="58"/>
      <c r="BR9" s="21"/>
      <c r="BS9" s="21"/>
      <c r="BT9" s="21"/>
      <c r="BU9" s="21">
        <v>57500</v>
      </c>
      <c r="BV9" s="21">
        <v>59800</v>
      </c>
      <c r="BW9" s="21">
        <v>59708</v>
      </c>
      <c r="BX9" s="21"/>
      <c r="BY9" s="21">
        <v>3950</v>
      </c>
      <c r="BZ9" s="21">
        <v>6710</v>
      </c>
      <c r="CA9" s="21">
        <v>3507</v>
      </c>
      <c r="CB9" s="21"/>
      <c r="CC9" s="21">
        <v>28730</v>
      </c>
      <c r="CD9" s="21">
        <v>22100</v>
      </c>
      <c r="CE9" s="21">
        <v>24050</v>
      </c>
      <c r="CF9" s="21"/>
      <c r="CG9" s="21"/>
      <c r="CH9" s="21"/>
      <c r="CI9" s="21"/>
      <c r="CJ9" s="21"/>
      <c r="CK9" s="21"/>
      <c r="CL9" s="21"/>
      <c r="CM9" s="21"/>
      <c r="CN9" s="21"/>
      <c r="CO9" s="21">
        <v>8125</v>
      </c>
      <c r="CP9" s="21">
        <v>9000</v>
      </c>
      <c r="CQ9" s="21">
        <v>9000</v>
      </c>
      <c r="CR9" s="21"/>
      <c r="CS9" s="21"/>
      <c r="CT9" s="21"/>
      <c r="CU9" s="21"/>
      <c r="CV9" s="21"/>
      <c r="CW9" s="21"/>
      <c r="CX9" s="21"/>
      <c r="CY9" s="21">
        <v>2020</v>
      </c>
      <c r="CZ9" s="21"/>
      <c r="DA9" s="21"/>
      <c r="DB9" s="21"/>
      <c r="DC9" s="21"/>
      <c r="DD9" s="21"/>
      <c r="DE9" s="21"/>
      <c r="DF9" s="21">
        <v>2020</v>
      </c>
      <c r="DG9" s="35">
        <v>2020</v>
      </c>
      <c r="DH9" s="35">
        <v>2020</v>
      </c>
      <c r="DI9" s="35">
        <v>2020</v>
      </c>
      <c r="DK9" s="3">
        <f>+IF(BD9=1,M9,0)</f>
        <v>0</v>
      </c>
      <c r="DL9" s="3" t="e">
        <f>IF(AND(DK9&gt;0,SUM(#REF!)&gt;0),1,0)</f>
        <v>#REF!</v>
      </c>
      <c r="DM9" s="3">
        <f>+IF(BC9=1,1,0)</f>
        <v>0</v>
      </c>
      <c r="DN9" s="1">
        <f>IF(DM9=1,M9,0)</f>
        <v>0</v>
      </c>
      <c r="DO9" s="1" t="e">
        <f>IF(AND(DM9=1,SUM(#REF!)&gt;0),1,0)</f>
        <v>#REF!</v>
      </c>
      <c r="DP9" s="1">
        <f>IF(DM9=1,BU9,0)</f>
        <v>0</v>
      </c>
      <c r="DQ9" s="1">
        <f>+IF(AND(BU9&gt;0,DP9=0),BU9,0)</f>
        <v>57500</v>
      </c>
      <c r="DR9" s="3" t="e">
        <f>IF(OR(BB9=1,#REF!=1),1,0)</f>
        <v>#REF!</v>
      </c>
      <c r="DS9" s="3" t="e">
        <f>IF(DR9=1,M9,0)</f>
        <v>#REF!</v>
      </c>
      <c r="DT9" s="3" t="e">
        <f>IF(DR9=1,BN9,0)</f>
        <v>#REF!</v>
      </c>
    </row>
    <row r="10" spans="1:124" ht="44.25" customHeight="1">
      <c r="A10" s="22">
        <v>4</v>
      </c>
      <c r="B10" s="37" t="s">
        <v>288</v>
      </c>
      <c r="C10" s="37" t="s">
        <v>289</v>
      </c>
      <c r="D10" s="51" t="s">
        <v>290</v>
      </c>
      <c r="E10" s="45"/>
      <c r="F10" s="61"/>
      <c r="G10" s="44" t="s">
        <v>291</v>
      </c>
      <c r="H10" s="22">
        <v>15</v>
      </c>
      <c r="I10" s="51" t="s">
        <v>290</v>
      </c>
      <c r="J10" s="22" t="s">
        <v>252</v>
      </c>
      <c r="K10" s="22">
        <v>2005</v>
      </c>
      <c r="L10" s="22" t="s">
        <v>243</v>
      </c>
      <c r="M10" s="21">
        <v>200</v>
      </c>
      <c r="N10" s="21">
        <v>640</v>
      </c>
      <c r="O10" s="56">
        <v>8</v>
      </c>
      <c r="P10" s="56">
        <v>5</v>
      </c>
      <c r="Q10" s="22"/>
      <c r="R10" s="22">
        <v>1</v>
      </c>
      <c r="S10" s="22">
        <v>1</v>
      </c>
      <c r="T10" s="22"/>
      <c r="U10" s="22">
        <v>1</v>
      </c>
      <c r="V10" s="22">
        <v>1</v>
      </c>
      <c r="W10" s="22"/>
      <c r="X10" s="22"/>
      <c r="Y10" s="22"/>
      <c r="Z10" s="22">
        <v>1</v>
      </c>
      <c r="AA10" s="22"/>
      <c r="AB10" s="22"/>
      <c r="AC10" s="22">
        <v>24</v>
      </c>
      <c r="AD10" s="22">
        <v>2004</v>
      </c>
      <c r="AE10" s="22">
        <v>90</v>
      </c>
      <c r="AF10" s="22">
        <v>1</v>
      </c>
      <c r="AG10" s="22"/>
      <c r="AH10" s="22"/>
      <c r="AI10" s="22"/>
      <c r="AJ10" s="22"/>
      <c r="AK10" s="22"/>
      <c r="AL10" s="22"/>
      <c r="AM10" s="22">
        <v>1</v>
      </c>
      <c r="AN10" s="22"/>
      <c r="AO10" s="22"/>
      <c r="AP10" s="22"/>
      <c r="AQ10" s="21">
        <v>7980</v>
      </c>
      <c r="AR10" s="21">
        <v>8163</v>
      </c>
      <c r="AS10" s="21">
        <v>9670</v>
      </c>
      <c r="AT10" s="21">
        <v>7420</v>
      </c>
      <c r="AU10" s="21"/>
      <c r="AV10" s="21"/>
      <c r="AW10" s="21"/>
      <c r="AX10" s="21"/>
      <c r="AY10" s="65">
        <v>890</v>
      </c>
      <c r="AZ10" s="21">
        <v>914</v>
      </c>
      <c r="BA10" s="21">
        <v>1264</v>
      </c>
      <c r="BB10" s="21">
        <v>1507</v>
      </c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58"/>
      <c r="BR10" s="21"/>
      <c r="BS10" s="21"/>
      <c r="BT10" s="21">
        <v>5190</v>
      </c>
      <c r="BU10" s="21">
        <v>6429</v>
      </c>
      <c r="BV10" s="21">
        <v>6665</v>
      </c>
      <c r="BW10" s="21">
        <v>4700</v>
      </c>
      <c r="BX10" s="21"/>
      <c r="BY10" s="21"/>
      <c r="BZ10" s="21"/>
      <c r="CA10" s="21"/>
      <c r="CB10" s="21">
        <v>2780</v>
      </c>
      <c r="CC10" s="21">
        <v>3178</v>
      </c>
      <c r="CD10" s="21">
        <v>3190</v>
      </c>
      <c r="CE10" s="21">
        <v>3300</v>
      </c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35"/>
      <c r="DH10" s="35"/>
      <c r="DI10" s="35"/>
      <c r="DK10" s="3"/>
      <c r="DL10" s="3"/>
      <c r="DM10" s="3"/>
      <c r="DR10" s="3"/>
      <c r="DS10" s="3"/>
      <c r="DT10" s="3"/>
    </row>
    <row r="11" spans="1:124" ht="44.25" customHeight="1">
      <c r="A11" s="22">
        <v>5</v>
      </c>
      <c r="B11" s="37" t="s">
        <v>327</v>
      </c>
      <c r="C11" s="37" t="s">
        <v>328</v>
      </c>
      <c r="D11" s="51" t="s">
        <v>329</v>
      </c>
      <c r="E11" s="45" t="s">
        <v>330</v>
      </c>
      <c r="F11" s="61">
        <v>338572112</v>
      </c>
      <c r="G11" s="44" t="s">
        <v>331</v>
      </c>
      <c r="H11" s="22">
        <v>33</v>
      </c>
      <c r="I11" s="51" t="s">
        <v>329</v>
      </c>
      <c r="J11" s="22" t="s">
        <v>332</v>
      </c>
      <c r="K11" s="22"/>
      <c r="L11" s="22" t="s">
        <v>243</v>
      </c>
      <c r="M11" s="21">
        <v>600</v>
      </c>
      <c r="N11" s="21">
        <v>2400</v>
      </c>
      <c r="O11" s="56">
        <v>8</v>
      </c>
      <c r="P11" s="56">
        <v>5</v>
      </c>
      <c r="Q11" s="22"/>
      <c r="R11" s="22"/>
      <c r="S11" s="22"/>
      <c r="T11" s="22" t="s">
        <v>333</v>
      </c>
      <c r="U11" s="22">
        <v>1</v>
      </c>
      <c r="V11" s="22">
        <v>1</v>
      </c>
      <c r="W11" s="22">
        <v>1</v>
      </c>
      <c r="X11" s="22"/>
      <c r="Y11" s="22">
        <v>1</v>
      </c>
      <c r="Z11" s="22"/>
      <c r="AA11" s="22"/>
      <c r="AB11" s="22">
        <v>1</v>
      </c>
      <c r="AC11" s="22">
        <v>35</v>
      </c>
      <c r="AD11" s="22">
        <v>2013</v>
      </c>
      <c r="AE11" s="22">
        <v>274</v>
      </c>
      <c r="AF11" s="22"/>
      <c r="AG11" s="22"/>
      <c r="AH11" s="22"/>
      <c r="AI11" s="22">
        <v>1</v>
      </c>
      <c r="AJ11" s="22"/>
      <c r="AK11" s="22">
        <v>1</v>
      </c>
      <c r="AL11" s="22"/>
      <c r="AM11" s="22"/>
      <c r="AN11" s="22"/>
      <c r="AO11" s="22"/>
      <c r="AP11" s="22"/>
      <c r="AQ11" s="21">
        <v>82631</v>
      </c>
      <c r="AR11" s="21">
        <v>82688</v>
      </c>
      <c r="AS11" s="21">
        <v>89521</v>
      </c>
      <c r="AT11" s="21">
        <v>95181</v>
      </c>
      <c r="AU11" s="21"/>
      <c r="AV11" s="21"/>
      <c r="AW11" s="21">
        <v>13</v>
      </c>
      <c r="AX11" s="21">
        <v>9</v>
      </c>
      <c r="AY11" s="65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>
        <v>5</v>
      </c>
      <c r="BL11" s="21">
        <v>3.5</v>
      </c>
      <c r="BM11" s="21">
        <v>1</v>
      </c>
      <c r="BN11" s="21"/>
      <c r="BO11" s="21"/>
      <c r="BP11" s="21"/>
      <c r="BQ11" s="58"/>
      <c r="BR11" s="21"/>
      <c r="BS11" s="21"/>
      <c r="BT11" s="21">
        <v>41133.64</v>
      </c>
      <c r="BU11" s="21">
        <v>49912.58</v>
      </c>
      <c r="BV11" s="21">
        <v>51922.18</v>
      </c>
      <c r="BW11" s="21">
        <v>55284.55</v>
      </c>
      <c r="BX11" s="21"/>
      <c r="BY11" s="21"/>
      <c r="BZ11" s="21">
        <v>7800</v>
      </c>
      <c r="CA11" s="21">
        <v>1800</v>
      </c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>
        <v>14866</v>
      </c>
      <c r="CO11" s="21">
        <v>11427.76</v>
      </c>
      <c r="CP11" s="21">
        <v>3098</v>
      </c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35"/>
      <c r="DH11" s="35"/>
      <c r="DI11" s="35"/>
      <c r="DK11" s="3"/>
      <c r="DL11" s="3"/>
      <c r="DM11" s="3"/>
      <c r="DR11" s="3"/>
      <c r="DS11" s="3"/>
      <c r="DT11" s="3"/>
    </row>
    <row r="12" spans="1:126" ht="16.5" customHeight="1">
      <c r="A12" s="23" t="s">
        <v>43</v>
      </c>
      <c r="B12" s="23"/>
      <c r="C12" s="24" t="s">
        <v>44</v>
      </c>
      <c r="D12" s="25"/>
      <c r="E12" s="25"/>
      <c r="F12" s="25"/>
      <c r="G12" s="25"/>
      <c r="H12" s="26">
        <f>+SUM(H7:H9)</f>
        <v>64</v>
      </c>
      <c r="I12" s="25"/>
      <c r="J12" s="25"/>
      <c r="K12" s="25"/>
      <c r="L12" s="25"/>
      <c r="M12" s="40">
        <f>+SUM(M7:M9)</f>
        <v>6039.22</v>
      </c>
      <c r="N12" s="40">
        <f>+SUM(N7:N9)</f>
        <v>2393</v>
      </c>
      <c r="O12" s="40"/>
      <c r="P12" s="40"/>
      <c r="Q12" s="26">
        <f>+SUM(Q7:Q9)</f>
        <v>0</v>
      </c>
      <c r="R12" s="26"/>
      <c r="S12" s="26"/>
      <c r="T12" s="26"/>
      <c r="U12" s="26">
        <f>+SUM(U7:U9)</f>
        <v>2</v>
      </c>
      <c r="V12" s="26">
        <f>+SUM(V7:V9)</f>
        <v>2</v>
      </c>
      <c r="W12" s="26">
        <f>+SUM(W7:W9)</f>
        <v>2</v>
      </c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5"/>
      <c r="AW12" s="40">
        <f aca="true" t="shared" si="0" ref="AW12:BE12">+SUM(AW7:AW9)</f>
        <v>36</v>
      </c>
      <c r="AX12" s="40">
        <f t="shared" si="0"/>
        <v>20</v>
      </c>
      <c r="AY12" s="40">
        <f t="shared" si="0"/>
        <v>11062</v>
      </c>
      <c r="AZ12" s="40">
        <f t="shared" si="0"/>
        <v>33935</v>
      </c>
      <c r="BA12" s="26">
        <f t="shared" si="0"/>
        <v>31331</v>
      </c>
      <c r="BB12" s="26">
        <f t="shared" si="0"/>
        <v>35785</v>
      </c>
      <c r="BC12" s="26">
        <f t="shared" si="0"/>
        <v>0</v>
      </c>
      <c r="BD12" s="26">
        <f t="shared" si="0"/>
        <v>0</v>
      </c>
      <c r="BE12" s="26">
        <f t="shared" si="0"/>
        <v>0</v>
      </c>
      <c r="BF12" s="25"/>
      <c r="BG12" s="26">
        <f aca="true" t="shared" si="1" ref="BG12:BN12">+SUM(BG7:BG9)</f>
        <v>0</v>
      </c>
      <c r="BH12" s="26">
        <f t="shared" si="1"/>
        <v>0</v>
      </c>
      <c r="BI12" s="26">
        <f t="shared" si="1"/>
        <v>0</v>
      </c>
      <c r="BJ12" s="26">
        <f t="shared" si="1"/>
        <v>0</v>
      </c>
      <c r="BK12" s="26">
        <f t="shared" si="1"/>
        <v>0</v>
      </c>
      <c r="BL12" s="26">
        <f t="shared" si="1"/>
        <v>2.5</v>
      </c>
      <c r="BM12" s="26">
        <f t="shared" si="1"/>
        <v>3</v>
      </c>
      <c r="BN12" s="40">
        <f t="shared" si="1"/>
        <v>3</v>
      </c>
      <c r="BO12" s="40">
        <f>+BP12/BN12</f>
        <v>0</v>
      </c>
      <c r="BP12" s="40">
        <f>+SUM(BP7:BP9)</f>
        <v>0</v>
      </c>
      <c r="BQ12" s="40">
        <f>+SUM(BQ7:BQ9)</f>
        <v>0</v>
      </c>
      <c r="BR12" s="40"/>
      <c r="BS12" s="40" t="e">
        <f>+BT12/BQ12</f>
        <v>#DIV/0!</v>
      </c>
      <c r="BT12" s="40">
        <f>+SUM(BT7:BT9)</f>
        <v>46867.18</v>
      </c>
      <c r="BU12" s="40">
        <f>+SUM(BU7:BU9)</f>
        <v>92629.94</v>
      </c>
      <c r="BV12" s="40">
        <f>+BW12/BU12</f>
        <v>1.0426586695403235</v>
      </c>
      <c r="BW12" s="40">
        <f>+SUM(BW7:BW9)</f>
        <v>96581.41</v>
      </c>
      <c r="BX12" s="40">
        <f>+SUM(BX7:BX9)</f>
        <v>11482.96</v>
      </c>
      <c r="BY12" s="40">
        <f>+SUM(BY7:BY9)</f>
        <v>18351.58</v>
      </c>
      <c r="BZ12" s="40">
        <f>+SUM(BZ7:BZ9)</f>
        <v>16097.45</v>
      </c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>
        <f>+SUM(DG7:DG9)</f>
        <v>2020</v>
      </c>
      <c r="DH12" s="40"/>
      <c r="DI12" s="40"/>
      <c r="DK12" s="5">
        <f aca="true" t="shared" si="2" ref="DK12:DV12">+SUM(DK7:DK9)</f>
        <v>0</v>
      </c>
      <c r="DL12" s="4" t="e">
        <f t="shared" si="2"/>
        <v>#REF!</v>
      </c>
      <c r="DM12" s="4">
        <f t="shared" si="2"/>
        <v>0</v>
      </c>
      <c r="DN12" s="4">
        <f t="shared" si="2"/>
        <v>0</v>
      </c>
      <c r="DO12" s="4" t="e">
        <f t="shared" si="2"/>
        <v>#REF!</v>
      </c>
      <c r="DP12" s="4">
        <f t="shared" si="2"/>
        <v>0</v>
      </c>
      <c r="DQ12" s="4" t="e">
        <f t="shared" si="2"/>
        <v>#REF!</v>
      </c>
      <c r="DR12" s="4" t="e">
        <f t="shared" si="2"/>
        <v>#REF!</v>
      </c>
      <c r="DS12" s="4" t="e">
        <f t="shared" si="2"/>
        <v>#REF!</v>
      </c>
      <c r="DT12" s="4" t="e">
        <f t="shared" si="2"/>
        <v>#REF!</v>
      </c>
      <c r="DU12" s="4">
        <f t="shared" si="2"/>
        <v>0</v>
      </c>
      <c r="DV12" s="4">
        <f t="shared" si="2"/>
        <v>0</v>
      </c>
    </row>
    <row r="13" spans="1:113" ht="16.5" customHeight="1">
      <c r="A13" s="23" t="s">
        <v>45</v>
      </c>
      <c r="B13" s="23"/>
      <c r="C13" s="24" t="s">
        <v>46</v>
      </c>
      <c r="D13" s="25"/>
      <c r="E13" s="25"/>
      <c r="F13" s="25"/>
      <c r="G13" s="25"/>
      <c r="H13" s="26">
        <f>AVERAGE(H7:H9)</f>
        <v>32</v>
      </c>
      <c r="I13" s="26"/>
      <c r="J13" s="26"/>
      <c r="K13" s="26"/>
      <c r="L13" s="25"/>
      <c r="M13" s="40">
        <f>ROUND(AVERAGE(M7:M9),2)</f>
        <v>2013.07</v>
      </c>
      <c r="N13" s="40">
        <f>ROUND(AVERAGE(N7:N9),2)</f>
        <v>1196.5</v>
      </c>
      <c r="O13" s="40"/>
      <c r="P13" s="40"/>
      <c r="Q13" s="26" t="e">
        <f>AVERAGE(Q7:Q9)</f>
        <v>#DIV/0!</v>
      </c>
      <c r="R13" s="26"/>
      <c r="S13" s="26"/>
      <c r="T13" s="26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40">
        <f>ROUND(AVERAGE(AW7:AW9),2)</f>
        <v>18</v>
      </c>
      <c r="AX13" s="40">
        <f>ROUND(AVERAGE(AX7:AX9),2)</f>
        <v>10</v>
      </c>
      <c r="AY13" s="40">
        <f>ROUND(AVERAGE(AY7:AY9),2)</f>
        <v>5531</v>
      </c>
      <c r="AZ13" s="40">
        <f>ROUND(AVERAGE(AZ7:AZ9),2)</f>
        <v>11311.67</v>
      </c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</row>
    <row r="14" spans="1:113" ht="16.5" customHeight="1">
      <c r="A14" s="23" t="s">
        <v>47</v>
      </c>
      <c r="B14" s="23"/>
      <c r="C14" s="24" t="s">
        <v>48</v>
      </c>
      <c r="D14" s="25"/>
      <c r="E14" s="25"/>
      <c r="F14" s="25"/>
      <c r="G14" s="25"/>
      <c r="H14" s="26">
        <f>+MAX(H7:H9)</f>
        <v>60</v>
      </c>
      <c r="I14" s="24"/>
      <c r="J14" s="24"/>
      <c r="K14" s="24"/>
      <c r="L14" s="25"/>
      <c r="M14" s="40">
        <f>+MAX(M7:M9)</f>
        <v>5500</v>
      </c>
      <c r="N14" s="40">
        <f>+MAX(N7:N9)</f>
        <v>1844</v>
      </c>
      <c r="O14" s="40"/>
      <c r="P14" s="40"/>
      <c r="Q14" s="26">
        <f>+MAX(Q7:Q9)</f>
        <v>0</v>
      </c>
      <c r="R14" s="26"/>
      <c r="S14" s="26"/>
      <c r="T14" s="26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40">
        <f>+MAX(AW7:AW9)</f>
        <v>20</v>
      </c>
      <c r="AX14" s="40">
        <f>+MAX(AX7:AX9)</f>
        <v>14</v>
      </c>
      <c r="AY14" s="40">
        <f>+MAX(AY7:AY9)</f>
        <v>7982</v>
      </c>
      <c r="AZ14" s="40">
        <f>+MAX(AZ7:AZ9)</f>
        <v>22100</v>
      </c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</row>
    <row r="15" spans="1:113" ht="16.5" customHeight="1">
      <c r="A15" s="23" t="s">
        <v>49</v>
      </c>
      <c r="B15" s="23"/>
      <c r="C15" s="24" t="s">
        <v>50</v>
      </c>
      <c r="D15" s="25"/>
      <c r="E15" s="25"/>
      <c r="F15" s="25"/>
      <c r="G15" s="25"/>
      <c r="H15" s="26">
        <f>+MIN(H7:H9)</f>
        <v>4</v>
      </c>
      <c r="I15" s="24"/>
      <c r="J15" s="24"/>
      <c r="K15" s="24"/>
      <c r="L15" s="25"/>
      <c r="M15" s="40">
        <f>+MIN(M7:M9)</f>
        <v>197.6</v>
      </c>
      <c r="N15" s="40">
        <f>+MIN(N7:N9)</f>
        <v>549</v>
      </c>
      <c r="O15" s="40"/>
      <c r="P15" s="40"/>
      <c r="Q15" s="26">
        <f>+MIN(Q7:Q9)</f>
        <v>0</v>
      </c>
      <c r="R15" s="26"/>
      <c r="S15" s="26"/>
      <c r="T15" s="26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40">
        <f>+MIN(AW7:AW9)</f>
        <v>16</v>
      </c>
      <c r="AX15" s="40">
        <f>+MIN(AX7:AX9)</f>
        <v>6</v>
      </c>
      <c r="AY15" s="40">
        <f>+MIN(AY7:AY9)</f>
        <v>3080</v>
      </c>
      <c r="AZ15" s="40">
        <f>+MIN(AZ7:AZ9)</f>
        <v>2594</v>
      </c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</row>
    <row r="16" spans="1:113" ht="16.5" customHeight="1">
      <c r="A16" s="23" t="s">
        <v>51</v>
      </c>
      <c r="B16" s="23"/>
      <c r="C16" s="24" t="s">
        <v>52</v>
      </c>
      <c r="D16" s="25"/>
      <c r="E16" s="25"/>
      <c r="F16" s="25"/>
      <c r="G16" s="25"/>
      <c r="H16" s="26">
        <f>COUNTBLANK(H7:H9)</f>
        <v>1</v>
      </c>
      <c r="I16" s="24"/>
      <c r="J16" s="24"/>
      <c r="K16" s="24"/>
      <c r="L16" s="26">
        <f>COUNTBLANK(L7:L9)</f>
        <v>0</v>
      </c>
      <c r="M16" s="26">
        <f>COUNTBLANK(M7:M9)</f>
        <v>0</v>
      </c>
      <c r="N16" s="26">
        <f>COUNTBLANK(N7:N9)</f>
        <v>1</v>
      </c>
      <c r="O16" s="26"/>
      <c r="P16" s="26"/>
      <c r="Q16" s="26">
        <f>COUNTBLANK(Q7:Q9)</f>
        <v>3</v>
      </c>
      <c r="R16" s="26"/>
      <c r="S16" s="26"/>
      <c r="T16" s="26"/>
      <c r="U16" s="26">
        <f>COUNTBLANK(U7:U9)</f>
        <v>1</v>
      </c>
      <c r="V16" s="26">
        <f>COUNTBLANK(V7:V9)</f>
        <v>1</v>
      </c>
      <c r="W16" s="26">
        <f>COUNTBLANK(W7:W9)</f>
        <v>1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5"/>
      <c r="AW16" s="26">
        <f aca="true" t="shared" si="3" ref="AW16:BQ16">COUNTBLANK(AW7:AW9)</f>
        <v>1</v>
      </c>
      <c r="AX16" s="26">
        <f t="shared" si="3"/>
        <v>1</v>
      </c>
      <c r="AY16" s="26">
        <f t="shared" si="3"/>
        <v>1</v>
      </c>
      <c r="AZ16" s="26">
        <f t="shared" si="3"/>
        <v>0</v>
      </c>
      <c r="BA16" s="26">
        <f t="shared" si="3"/>
        <v>0</v>
      </c>
      <c r="BB16" s="26">
        <f t="shared" si="3"/>
        <v>0</v>
      </c>
      <c r="BC16" s="26">
        <f t="shared" si="3"/>
        <v>3</v>
      </c>
      <c r="BD16" s="26">
        <f t="shared" si="3"/>
        <v>3</v>
      </c>
      <c r="BE16" s="26">
        <f t="shared" si="3"/>
        <v>3</v>
      </c>
      <c r="BF16" s="26">
        <f t="shared" si="3"/>
        <v>3</v>
      </c>
      <c r="BG16" s="26">
        <f t="shared" si="3"/>
        <v>3</v>
      </c>
      <c r="BH16" s="26">
        <f t="shared" si="3"/>
        <v>3</v>
      </c>
      <c r="BI16" s="26">
        <f t="shared" si="3"/>
        <v>3</v>
      </c>
      <c r="BJ16" s="26">
        <f t="shared" si="3"/>
        <v>3</v>
      </c>
      <c r="BK16" s="26">
        <f t="shared" si="3"/>
        <v>3</v>
      </c>
      <c r="BL16" s="26">
        <f t="shared" si="3"/>
        <v>2</v>
      </c>
      <c r="BM16" s="26">
        <f t="shared" si="3"/>
        <v>2</v>
      </c>
      <c r="BN16" s="26">
        <f t="shared" si="3"/>
        <v>2</v>
      </c>
      <c r="BO16" s="26">
        <f t="shared" si="3"/>
        <v>3</v>
      </c>
      <c r="BP16" s="26">
        <f t="shared" si="3"/>
        <v>3</v>
      </c>
      <c r="BQ16" s="26">
        <f t="shared" si="3"/>
        <v>3</v>
      </c>
      <c r="BR16" s="26"/>
      <c r="BS16" s="26">
        <f aca="true" t="shared" si="4" ref="BS16:BZ16">COUNTBLANK(BS7:BS9)</f>
        <v>3</v>
      </c>
      <c r="BT16" s="26">
        <f t="shared" si="4"/>
        <v>1</v>
      </c>
      <c r="BU16" s="26">
        <f t="shared" si="4"/>
        <v>0</v>
      </c>
      <c r="BV16" s="26">
        <f t="shared" si="4"/>
        <v>0</v>
      </c>
      <c r="BW16" s="26">
        <f t="shared" si="4"/>
        <v>0</v>
      </c>
      <c r="BX16" s="26">
        <f t="shared" si="4"/>
        <v>2</v>
      </c>
      <c r="BY16" s="26">
        <f t="shared" si="4"/>
        <v>1</v>
      </c>
      <c r="BZ16" s="26">
        <f t="shared" si="4"/>
        <v>1</v>
      </c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>
        <f>COUNTBLANK(DG7:DG9)</f>
        <v>2</v>
      </c>
      <c r="DH16" s="26"/>
      <c r="DI16" s="26"/>
    </row>
    <row r="19" spans="22:58" ht="13.5">
      <c r="V19" s="1">
        <v>0</v>
      </c>
      <c r="BA19" s="1">
        <f aca="true" t="shared" si="5" ref="BA19:BF19">+COUNTBLANK(BA7:BA9)</f>
        <v>0</v>
      </c>
      <c r="BB19" s="1">
        <f t="shared" si="5"/>
        <v>0</v>
      </c>
      <c r="BC19" s="1">
        <f t="shared" si="5"/>
        <v>3</v>
      </c>
      <c r="BD19" s="1">
        <f t="shared" si="5"/>
        <v>3</v>
      </c>
      <c r="BE19" s="1">
        <f t="shared" si="5"/>
        <v>3</v>
      </c>
      <c r="BF19" s="1">
        <f t="shared" si="5"/>
        <v>3</v>
      </c>
    </row>
  </sheetData>
  <sheetProtection/>
  <mergeCells count="79">
    <mergeCell ref="B5:B6"/>
    <mergeCell ref="B4:D4"/>
    <mergeCell ref="H4:Q4"/>
    <mergeCell ref="H5:H6"/>
    <mergeCell ref="J5:J6"/>
    <mergeCell ref="AO5:AO6"/>
    <mergeCell ref="AJ5:AJ6"/>
    <mergeCell ref="AK5:AK6"/>
    <mergeCell ref="AL5:AL6"/>
    <mergeCell ref="AM5:AM6"/>
    <mergeCell ref="DD5:DD6"/>
    <mergeCell ref="DE5:DE6"/>
    <mergeCell ref="DF5:DF6"/>
    <mergeCell ref="DG5:DG6"/>
    <mergeCell ref="DH5:DH6"/>
    <mergeCell ref="DI5:DI6"/>
    <mergeCell ref="CN5:CQ5"/>
    <mergeCell ref="CR5:CV5"/>
    <mergeCell ref="CW5:CW6"/>
    <mergeCell ref="CX5:DA5"/>
    <mergeCell ref="DB5:DB6"/>
    <mergeCell ref="DC5:DC6"/>
    <mergeCell ref="BO5:BS5"/>
    <mergeCell ref="BT5:BW5"/>
    <mergeCell ref="BX5:CA5"/>
    <mergeCell ref="CB5:CE5"/>
    <mergeCell ref="CF5:CI5"/>
    <mergeCell ref="CJ5:CM5"/>
    <mergeCell ref="AQ5:AT5"/>
    <mergeCell ref="AU5:AX5"/>
    <mergeCell ref="AY5:BB5"/>
    <mergeCell ref="BC5:BF5"/>
    <mergeCell ref="BG5:BJ5"/>
    <mergeCell ref="BK5:BN5"/>
    <mergeCell ref="AN5:AN6"/>
    <mergeCell ref="AP5:AP6"/>
    <mergeCell ref="U5:U6"/>
    <mergeCell ref="V5:V6"/>
    <mergeCell ref="W5:W6"/>
    <mergeCell ref="X5:X6"/>
    <mergeCell ref="Y5:Y6"/>
    <mergeCell ref="Z5:Z6"/>
    <mergeCell ref="N5:N6"/>
    <mergeCell ref="O5:O6"/>
    <mergeCell ref="P5:P6"/>
    <mergeCell ref="Q5:Q6"/>
    <mergeCell ref="R5:R6"/>
    <mergeCell ref="T5:T6"/>
    <mergeCell ref="S5:S6"/>
    <mergeCell ref="CX4:DI4"/>
    <mergeCell ref="C5:C6"/>
    <mergeCell ref="D5:D6"/>
    <mergeCell ref="E5:E6"/>
    <mergeCell ref="F5:F6"/>
    <mergeCell ref="G5:G6"/>
    <mergeCell ref="I5:I6"/>
    <mergeCell ref="K5:K6"/>
    <mergeCell ref="L5:L6"/>
    <mergeCell ref="M5:M6"/>
    <mergeCell ref="AK4:AP4"/>
    <mergeCell ref="AQ4:BS4"/>
    <mergeCell ref="BT4:CW4"/>
    <mergeCell ref="AA5:AA6"/>
    <mergeCell ref="AC5:AC6"/>
    <mergeCell ref="AD5:AD6"/>
    <mergeCell ref="AF5:AF6"/>
    <mergeCell ref="AG5:AG6"/>
    <mergeCell ref="AH5:AH6"/>
    <mergeCell ref="AI5:AI6"/>
    <mergeCell ref="A1:DI1"/>
    <mergeCell ref="B2:C2"/>
    <mergeCell ref="A4:A6"/>
    <mergeCell ref="E4:G4"/>
    <mergeCell ref="R4:T4"/>
    <mergeCell ref="U4:W4"/>
    <mergeCell ref="AB5:AB6"/>
    <mergeCell ref="X4:AD4"/>
    <mergeCell ref="AE4:AE6"/>
    <mergeCell ref="AF4:AJ4"/>
  </mergeCells>
  <hyperlinks>
    <hyperlink ref="G8" r:id="rId1" display="polde@polde.pl"/>
    <hyperlink ref="G10" r:id="rId2" display="maro@worki.com.pl"/>
    <hyperlink ref="G11" r:id="rId3" display="biuro@kts-sp.p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L16"/>
  <sheetViews>
    <sheetView zoomScalePageLayoutView="0" workbookViewId="0" topLeftCell="A1">
      <selection activeCell="AT10" sqref="AT10"/>
    </sheetView>
  </sheetViews>
  <sheetFormatPr defaultColWidth="9.140625" defaultRowHeight="12.75"/>
  <cols>
    <col min="1" max="1" width="5.8515625" style="1" customWidth="1"/>
    <col min="2" max="2" width="13.421875" style="1" customWidth="1"/>
    <col min="3" max="3" width="29.7109375" style="1" customWidth="1"/>
    <col min="4" max="4" width="17.57421875" style="1" customWidth="1"/>
    <col min="5" max="5" width="15.140625" style="1" customWidth="1"/>
    <col min="6" max="6" width="10.00390625" style="1" customWidth="1"/>
    <col min="7" max="7" width="14.8515625" style="1" customWidth="1"/>
    <col min="8" max="8" width="5.8515625" style="1" bestFit="1" customWidth="1"/>
    <col min="9" max="10" width="20.7109375" style="1" customWidth="1"/>
    <col min="11" max="11" width="7.28125" style="1" customWidth="1"/>
    <col min="12" max="12" width="12.7109375" style="1" bestFit="1" customWidth="1"/>
    <col min="13" max="13" width="11.8515625" style="1" customWidth="1"/>
    <col min="14" max="14" width="9.28125" style="1" bestFit="1" customWidth="1"/>
    <col min="15" max="16" width="9.28125" style="1" customWidth="1"/>
    <col min="17" max="17" width="18.7109375" style="1" customWidth="1"/>
    <col min="18" max="19" width="7.28125" style="1" customWidth="1"/>
    <col min="20" max="20" width="13.00390625" style="1" customWidth="1"/>
    <col min="21" max="42" width="7.28125" style="1" customWidth="1"/>
    <col min="43" max="124" width="8.7109375" style="1" customWidth="1"/>
    <col min="125" max="125" width="21.00390625" style="1" customWidth="1"/>
    <col min="126" max="126" width="14.57421875" style="1" customWidth="1"/>
    <col min="127" max="127" width="20.421875" style="1" customWidth="1"/>
    <col min="128" max="128" width="20.28125" style="1" customWidth="1"/>
    <col min="129" max="129" width="16.140625" style="1" customWidth="1"/>
    <col min="130" max="130" width="9.140625" style="1" customWidth="1"/>
    <col min="131" max="131" width="14.140625" style="1" customWidth="1"/>
    <col min="132" max="132" width="14.8515625" style="1" customWidth="1"/>
    <col min="133" max="133" width="9.7109375" style="1" customWidth="1"/>
    <col min="134" max="137" width="9.140625" style="1" customWidth="1"/>
    <col min="138" max="138" width="12.140625" style="1" customWidth="1"/>
    <col min="139" max="16384" width="9.140625" style="1" customWidth="1"/>
  </cols>
  <sheetData>
    <row r="1" spans="1:129" ht="18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</row>
    <row r="2" spans="2:3" ht="15" customHeight="1">
      <c r="B2" s="97" t="s">
        <v>260</v>
      </c>
      <c r="C2" s="97"/>
    </row>
    <row r="4" spans="1:129" ht="16.5" customHeight="1">
      <c r="A4" s="76" t="s">
        <v>1</v>
      </c>
      <c r="B4" s="88" t="s">
        <v>237</v>
      </c>
      <c r="C4" s="89"/>
      <c r="D4" s="100"/>
      <c r="E4" s="79" t="s">
        <v>3</v>
      </c>
      <c r="F4" s="80"/>
      <c r="G4" s="81"/>
      <c r="H4" s="79" t="s">
        <v>5</v>
      </c>
      <c r="I4" s="80"/>
      <c r="J4" s="80"/>
      <c r="K4" s="80"/>
      <c r="L4" s="80"/>
      <c r="M4" s="80"/>
      <c r="N4" s="80"/>
      <c r="O4" s="80"/>
      <c r="P4" s="80"/>
      <c r="Q4" s="81"/>
      <c r="R4" s="79" t="s">
        <v>7</v>
      </c>
      <c r="S4" s="80"/>
      <c r="T4" s="80"/>
      <c r="U4" s="79" t="s">
        <v>6</v>
      </c>
      <c r="V4" s="80"/>
      <c r="W4" s="80"/>
      <c r="X4" s="79" t="s">
        <v>8</v>
      </c>
      <c r="Y4" s="80"/>
      <c r="Z4" s="80"/>
      <c r="AA4" s="80"/>
      <c r="AB4" s="80"/>
      <c r="AC4" s="80"/>
      <c r="AD4" s="80"/>
      <c r="AE4" s="76" t="s">
        <v>117</v>
      </c>
      <c r="AF4" s="79" t="s">
        <v>9</v>
      </c>
      <c r="AG4" s="80"/>
      <c r="AH4" s="80"/>
      <c r="AI4" s="80"/>
      <c r="AJ4" s="81"/>
      <c r="AK4" s="79" t="s">
        <v>54</v>
      </c>
      <c r="AL4" s="80"/>
      <c r="AM4" s="80"/>
      <c r="AN4" s="80"/>
      <c r="AO4" s="80"/>
      <c r="AP4" s="85"/>
      <c r="AQ4" s="79" t="s">
        <v>129</v>
      </c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1"/>
      <c r="BT4" s="79" t="s">
        <v>181</v>
      </c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1"/>
      <c r="CX4" s="79" t="s">
        <v>159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75" t="s">
        <v>272</v>
      </c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</row>
    <row r="5" spans="1:129" ht="47.25" customHeight="1">
      <c r="A5" s="87"/>
      <c r="B5" s="76" t="s">
        <v>207</v>
      </c>
      <c r="C5" s="83" t="s">
        <v>10</v>
      </c>
      <c r="D5" s="83" t="s">
        <v>11</v>
      </c>
      <c r="E5" s="76" t="s">
        <v>13</v>
      </c>
      <c r="F5" s="76" t="s">
        <v>14</v>
      </c>
      <c r="G5" s="76" t="s">
        <v>12</v>
      </c>
      <c r="H5" s="76" t="s">
        <v>244</v>
      </c>
      <c r="I5" s="76" t="s">
        <v>11</v>
      </c>
      <c r="J5" s="76" t="s">
        <v>245</v>
      </c>
      <c r="K5" s="76" t="s">
        <v>211</v>
      </c>
      <c r="L5" s="76" t="s">
        <v>216</v>
      </c>
      <c r="M5" s="76" t="s">
        <v>231</v>
      </c>
      <c r="N5" s="76" t="s">
        <v>232</v>
      </c>
      <c r="O5" s="76" t="s">
        <v>15</v>
      </c>
      <c r="P5" s="76" t="s">
        <v>212</v>
      </c>
      <c r="Q5" s="76" t="s">
        <v>19</v>
      </c>
      <c r="R5" s="76" t="s">
        <v>97</v>
      </c>
      <c r="S5" s="76" t="s">
        <v>98</v>
      </c>
      <c r="T5" s="76" t="s">
        <v>19</v>
      </c>
      <c r="U5" s="76" t="s">
        <v>16</v>
      </c>
      <c r="V5" s="76" t="s">
        <v>17</v>
      </c>
      <c r="W5" s="76" t="s">
        <v>18</v>
      </c>
      <c r="X5" s="76" t="s">
        <v>22</v>
      </c>
      <c r="Y5" s="76" t="s">
        <v>23</v>
      </c>
      <c r="Z5" s="76" t="s">
        <v>24</v>
      </c>
      <c r="AA5" s="76" t="s">
        <v>25</v>
      </c>
      <c r="AB5" s="76" t="s">
        <v>32</v>
      </c>
      <c r="AC5" s="76" t="s">
        <v>115</v>
      </c>
      <c r="AD5" s="76" t="s">
        <v>116</v>
      </c>
      <c r="AE5" s="87"/>
      <c r="AF5" s="76" t="s">
        <v>64</v>
      </c>
      <c r="AG5" s="76" t="s">
        <v>27</v>
      </c>
      <c r="AH5" s="76" t="s">
        <v>28</v>
      </c>
      <c r="AI5" s="76" t="s">
        <v>127</v>
      </c>
      <c r="AJ5" s="76" t="s">
        <v>29</v>
      </c>
      <c r="AK5" s="76" t="s">
        <v>30</v>
      </c>
      <c r="AL5" s="76" t="s">
        <v>190</v>
      </c>
      <c r="AM5" s="76" t="s">
        <v>31</v>
      </c>
      <c r="AN5" s="76" t="s">
        <v>162</v>
      </c>
      <c r="AO5" s="76" t="s">
        <v>66</v>
      </c>
      <c r="AP5" s="76" t="s">
        <v>32</v>
      </c>
      <c r="AQ5" s="79" t="s">
        <v>128</v>
      </c>
      <c r="AR5" s="80"/>
      <c r="AS5" s="80"/>
      <c r="AT5" s="80"/>
      <c r="AU5" s="79" t="s">
        <v>130</v>
      </c>
      <c r="AV5" s="80"/>
      <c r="AW5" s="80"/>
      <c r="AX5" s="81"/>
      <c r="AY5" s="79" t="s">
        <v>131</v>
      </c>
      <c r="AZ5" s="80"/>
      <c r="BA5" s="80"/>
      <c r="BB5" s="81"/>
      <c r="BC5" s="79" t="s">
        <v>132</v>
      </c>
      <c r="BD5" s="80"/>
      <c r="BE5" s="80"/>
      <c r="BF5" s="81"/>
      <c r="BG5" s="75" t="s">
        <v>133</v>
      </c>
      <c r="BH5" s="75"/>
      <c r="BI5" s="75"/>
      <c r="BJ5" s="75"/>
      <c r="BK5" s="75" t="s">
        <v>134</v>
      </c>
      <c r="BL5" s="75"/>
      <c r="BM5" s="75"/>
      <c r="BN5" s="75"/>
      <c r="BO5" s="79" t="s">
        <v>142</v>
      </c>
      <c r="BP5" s="80"/>
      <c r="BQ5" s="80"/>
      <c r="BR5" s="80"/>
      <c r="BS5" s="81"/>
      <c r="BT5" s="79" t="s">
        <v>136</v>
      </c>
      <c r="BU5" s="80"/>
      <c r="BV5" s="80"/>
      <c r="BW5" s="80"/>
      <c r="BX5" s="79" t="s">
        <v>137</v>
      </c>
      <c r="BY5" s="80"/>
      <c r="BZ5" s="80"/>
      <c r="CA5" s="81"/>
      <c r="CB5" s="79" t="s">
        <v>138</v>
      </c>
      <c r="CC5" s="80"/>
      <c r="CD5" s="80"/>
      <c r="CE5" s="81"/>
      <c r="CF5" s="79" t="s">
        <v>139</v>
      </c>
      <c r="CG5" s="80"/>
      <c r="CH5" s="80"/>
      <c r="CI5" s="81"/>
      <c r="CJ5" s="75" t="s">
        <v>140</v>
      </c>
      <c r="CK5" s="75"/>
      <c r="CL5" s="75"/>
      <c r="CM5" s="75"/>
      <c r="CN5" s="75" t="s">
        <v>141</v>
      </c>
      <c r="CO5" s="75"/>
      <c r="CP5" s="75"/>
      <c r="CQ5" s="75"/>
      <c r="CR5" s="79" t="s">
        <v>135</v>
      </c>
      <c r="CS5" s="80"/>
      <c r="CT5" s="80"/>
      <c r="CU5" s="80"/>
      <c r="CV5" s="80"/>
      <c r="CW5" s="76" t="s">
        <v>19</v>
      </c>
      <c r="CX5" s="79" t="s">
        <v>158</v>
      </c>
      <c r="CY5" s="80"/>
      <c r="CZ5" s="80"/>
      <c r="DA5" s="80"/>
      <c r="DB5" s="75" t="s">
        <v>162</v>
      </c>
      <c r="DC5" s="75" t="s">
        <v>163</v>
      </c>
      <c r="DD5" s="76" t="s">
        <v>160</v>
      </c>
      <c r="DE5" s="76" t="s">
        <v>161</v>
      </c>
      <c r="DF5" s="76" t="s">
        <v>164</v>
      </c>
      <c r="DG5" s="76" t="s">
        <v>165</v>
      </c>
      <c r="DH5" s="76" t="s">
        <v>167</v>
      </c>
      <c r="DI5" s="93" t="s">
        <v>166</v>
      </c>
      <c r="DJ5" s="75" t="s">
        <v>273</v>
      </c>
      <c r="DK5" s="75"/>
      <c r="DL5" s="75"/>
      <c r="DM5" s="75"/>
      <c r="DN5" s="75"/>
      <c r="DO5" s="75" t="s">
        <v>276</v>
      </c>
      <c r="DP5" s="75"/>
      <c r="DQ5" s="75"/>
      <c r="DR5" s="75"/>
      <c r="DS5" s="75"/>
      <c r="DT5" s="75"/>
      <c r="DU5" s="75" t="s">
        <v>278</v>
      </c>
      <c r="DV5" s="75"/>
      <c r="DW5" s="75"/>
      <c r="DX5" s="75"/>
      <c r="DY5" s="75"/>
    </row>
    <row r="6" spans="1:140" ht="39" customHeight="1">
      <c r="A6" s="77"/>
      <c r="B6" s="77"/>
      <c r="C6" s="84"/>
      <c r="D6" s="84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P6" s="78"/>
      <c r="AQ6" s="13">
        <v>2011</v>
      </c>
      <c r="AR6" s="13">
        <v>2012</v>
      </c>
      <c r="AS6" s="13">
        <v>2013</v>
      </c>
      <c r="AT6" s="13">
        <v>2014</v>
      </c>
      <c r="AU6" s="13">
        <v>2011</v>
      </c>
      <c r="AV6" s="13">
        <v>2012</v>
      </c>
      <c r="AW6" s="13">
        <v>2013</v>
      </c>
      <c r="AX6" s="13">
        <v>2014</v>
      </c>
      <c r="AY6" s="13">
        <v>2011</v>
      </c>
      <c r="AZ6" s="13">
        <v>2012</v>
      </c>
      <c r="BA6" s="13">
        <v>2013</v>
      </c>
      <c r="BB6" s="13">
        <v>2014</v>
      </c>
      <c r="BC6" s="13">
        <v>2011</v>
      </c>
      <c r="BD6" s="13">
        <v>2012</v>
      </c>
      <c r="BE6" s="13">
        <v>2013</v>
      </c>
      <c r="BF6" s="13">
        <v>2014</v>
      </c>
      <c r="BG6" s="13">
        <v>2011</v>
      </c>
      <c r="BH6" s="13">
        <v>2012</v>
      </c>
      <c r="BI6" s="13">
        <v>2013</v>
      </c>
      <c r="BJ6" s="13">
        <v>2014</v>
      </c>
      <c r="BK6" s="13">
        <v>2011</v>
      </c>
      <c r="BL6" s="13">
        <v>2012</v>
      </c>
      <c r="BM6" s="13">
        <v>2013</v>
      </c>
      <c r="BN6" s="13">
        <v>2014</v>
      </c>
      <c r="BO6" s="13">
        <v>2011</v>
      </c>
      <c r="BP6" s="13">
        <v>2012</v>
      </c>
      <c r="BQ6" s="13">
        <v>2013</v>
      </c>
      <c r="BR6" s="13">
        <v>2014</v>
      </c>
      <c r="BS6" s="13" t="s">
        <v>220</v>
      </c>
      <c r="BT6" s="13">
        <v>2011</v>
      </c>
      <c r="BU6" s="13">
        <v>2012</v>
      </c>
      <c r="BV6" s="13">
        <v>2013</v>
      </c>
      <c r="BW6" s="13">
        <v>2014</v>
      </c>
      <c r="BX6" s="13">
        <v>2011</v>
      </c>
      <c r="BY6" s="13">
        <v>2012</v>
      </c>
      <c r="BZ6" s="13">
        <v>2013</v>
      </c>
      <c r="CA6" s="13">
        <v>2014</v>
      </c>
      <c r="CB6" s="13">
        <v>2011</v>
      </c>
      <c r="CC6" s="13">
        <v>2012</v>
      </c>
      <c r="CD6" s="13">
        <v>2013</v>
      </c>
      <c r="CE6" s="13">
        <v>2014</v>
      </c>
      <c r="CF6" s="13">
        <v>2011</v>
      </c>
      <c r="CG6" s="13">
        <v>2012</v>
      </c>
      <c r="CH6" s="13">
        <v>2013</v>
      </c>
      <c r="CI6" s="13">
        <v>2014</v>
      </c>
      <c r="CJ6" s="13">
        <v>2011</v>
      </c>
      <c r="CK6" s="13">
        <v>2012</v>
      </c>
      <c r="CL6" s="13">
        <v>2013</v>
      </c>
      <c r="CM6" s="13">
        <v>2014</v>
      </c>
      <c r="CN6" s="13">
        <v>2011</v>
      </c>
      <c r="CO6" s="13">
        <v>2012</v>
      </c>
      <c r="CP6" s="13">
        <v>2013</v>
      </c>
      <c r="CQ6" s="13">
        <v>2014</v>
      </c>
      <c r="CR6" s="13">
        <v>2011</v>
      </c>
      <c r="CS6" s="13">
        <v>2012</v>
      </c>
      <c r="CT6" s="13">
        <v>2013</v>
      </c>
      <c r="CU6" s="13">
        <v>2014</v>
      </c>
      <c r="CV6" s="13" t="s">
        <v>221</v>
      </c>
      <c r="CW6" s="77"/>
      <c r="CX6" s="16" t="s">
        <v>155</v>
      </c>
      <c r="CY6" s="14" t="s">
        <v>156</v>
      </c>
      <c r="CZ6" s="14" t="s">
        <v>157</v>
      </c>
      <c r="DA6" s="14" t="s">
        <v>32</v>
      </c>
      <c r="DB6" s="75"/>
      <c r="DC6" s="75"/>
      <c r="DD6" s="77"/>
      <c r="DE6" s="77"/>
      <c r="DF6" s="77"/>
      <c r="DG6" s="77"/>
      <c r="DH6" s="77"/>
      <c r="DI6" s="101"/>
      <c r="DJ6" s="14" t="s">
        <v>274</v>
      </c>
      <c r="DK6" s="14">
        <v>2011</v>
      </c>
      <c r="DL6" s="14">
        <v>2012</v>
      </c>
      <c r="DM6" s="14">
        <v>2013</v>
      </c>
      <c r="DN6" s="14">
        <v>2014</v>
      </c>
      <c r="DO6" s="14" t="s">
        <v>275</v>
      </c>
      <c r="DP6" s="14" t="s">
        <v>277</v>
      </c>
      <c r="DQ6" s="14">
        <v>2011</v>
      </c>
      <c r="DR6" s="14">
        <v>2012</v>
      </c>
      <c r="DS6" s="14">
        <v>2013</v>
      </c>
      <c r="DT6" s="14">
        <v>2014</v>
      </c>
      <c r="DU6" s="25" t="s">
        <v>279</v>
      </c>
      <c r="DV6" s="14" t="s">
        <v>280</v>
      </c>
      <c r="DW6" s="14" t="s">
        <v>281</v>
      </c>
      <c r="DX6" s="14" t="s">
        <v>282</v>
      </c>
      <c r="DY6" s="14" t="s">
        <v>283</v>
      </c>
      <c r="EA6" s="2" t="s">
        <v>33</v>
      </c>
      <c r="EB6" s="2" t="s">
        <v>34</v>
      </c>
      <c r="EC6" s="2" t="s">
        <v>35</v>
      </c>
      <c r="ED6" s="2" t="s">
        <v>36</v>
      </c>
      <c r="EE6" s="2" t="s">
        <v>37</v>
      </c>
      <c r="EF6" s="2" t="s">
        <v>38</v>
      </c>
      <c r="EG6" s="2" t="s">
        <v>39</v>
      </c>
      <c r="EH6" s="2" t="s">
        <v>40</v>
      </c>
      <c r="EI6" s="2" t="s">
        <v>41</v>
      </c>
      <c r="EJ6" s="2" t="s">
        <v>42</v>
      </c>
    </row>
    <row r="7" spans="1:140" ht="27" customHeight="1">
      <c r="A7" s="22">
        <v>1</v>
      </c>
      <c r="B7" s="42" t="s">
        <v>264</v>
      </c>
      <c r="C7" s="39" t="s">
        <v>261</v>
      </c>
      <c r="D7" s="39" t="s">
        <v>262</v>
      </c>
      <c r="E7" s="42" t="s">
        <v>263</v>
      </c>
      <c r="F7" s="42">
        <v>338570183</v>
      </c>
      <c r="G7" s="34"/>
      <c r="H7" s="22">
        <v>60</v>
      </c>
      <c r="I7" s="54" t="s">
        <v>262</v>
      </c>
      <c r="J7" s="54" t="s">
        <v>265</v>
      </c>
      <c r="K7" s="22"/>
      <c r="L7" s="22" t="s">
        <v>113</v>
      </c>
      <c r="M7" s="21">
        <v>1090</v>
      </c>
      <c r="N7" s="21">
        <v>2621</v>
      </c>
      <c r="O7" s="56">
        <v>8</v>
      </c>
      <c r="P7" s="56">
        <v>5</v>
      </c>
      <c r="Q7" s="22"/>
      <c r="R7" s="22">
        <v>1</v>
      </c>
      <c r="S7" s="22">
        <v>1</v>
      </c>
      <c r="T7" s="22"/>
      <c r="U7" s="22">
        <v>1</v>
      </c>
      <c r="V7" s="22"/>
      <c r="W7" s="22"/>
      <c r="X7" s="22"/>
      <c r="Y7" s="22"/>
      <c r="Z7" s="22">
        <v>1</v>
      </c>
      <c r="AA7" s="22"/>
      <c r="AB7" s="22"/>
      <c r="AC7" s="57">
        <v>66</v>
      </c>
      <c r="AD7" s="22">
        <v>2010</v>
      </c>
      <c r="AE7" s="57">
        <v>362</v>
      </c>
      <c r="AF7" s="22">
        <v>1</v>
      </c>
      <c r="AG7" s="22"/>
      <c r="AH7" s="22"/>
      <c r="AI7" s="22"/>
      <c r="AJ7" s="22"/>
      <c r="AK7" s="22"/>
      <c r="AL7" s="22"/>
      <c r="AM7" s="22">
        <v>1</v>
      </c>
      <c r="AN7" s="22"/>
      <c r="AO7" s="22"/>
      <c r="AP7" s="22"/>
      <c r="AQ7" s="21"/>
      <c r="AR7" s="21">
        <v>62957</v>
      </c>
      <c r="AS7" s="21">
        <v>63436.24</v>
      </c>
      <c r="AT7" s="21">
        <v>56378</v>
      </c>
      <c r="AU7" s="21"/>
      <c r="AV7" s="21"/>
      <c r="AW7" s="21"/>
      <c r="AX7" s="21"/>
      <c r="AY7" s="21"/>
      <c r="AZ7" s="21">
        <v>17017</v>
      </c>
      <c r="BA7" s="21">
        <v>14481</v>
      </c>
      <c r="BB7" s="21">
        <v>11399</v>
      </c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58"/>
      <c r="BR7" s="21"/>
      <c r="BS7" s="21"/>
      <c r="BT7" s="21"/>
      <c r="BU7" s="21">
        <v>53457.43</v>
      </c>
      <c r="BV7" s="21">
        <v>41523.64</v>
      </c>
      <c r="BW7" s="21">
        <v>32498.74</v>
      </c>
      <c r="BX7" s="21"/>
      <c r="BY7" s="21"/>
      <c r="BZ7" s="21"/>
      <c r="CA7" s="21"/>
      <c r="CB7" s="21"/>
      <c r="CC7" s="21">
        <v>37348.55</v>
      </c>
      <c r="CD7" s="21">
        <v>32527.37</v>
      </c>
      <c r="CE7" s="21">
        <v>25780.65</v>
      </c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35"/>
      <c r="DH7" s="35"/>
      <c r="DI7" s="47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EA7" s="3">
        <f>+IF(BD7=1,M7,0)</f>
        <v>0</v>
      </c>
      <c r="EB7" s="3" t="e">
        <f>IF(AND(EA7&gt;0,SUM(#REF!)&gt;0),1,0)</f>
        <v>#REF!</v>
      </c>
      <c r="EC7" s="3">
        <f>+IF(BC7=1,1,0)</f>
        <v>0</v>
      </c>
      <c r="ED7" s="1">
        <f>IF(EC7=1,M7,0)</f>
        <v>0</v>
      </c>
      <c r="EE7" s="1" t="e">
        <f>IF(AND(EC7=1,SUM(#REF!)&gt;0),1,0)</f>
        <v>#REF!</v>
      </c>
      <c r="EF7" s="1">
        <f>IF(EC7=1,BU7,0)</f>
        <v>0</v>
      </c>
      <c r="EG7" s="1">
        <f>+IF(AND(BU7&gt;0,EF7=0),BU7,0)</f>
        <v>53457.43</v>
      </c>
      <c r="EH7" s="3">
        <f>IF(OR(BA7=1,BB7=1),1,0)</f>
        <v>0</v>
      </c>
      <c r="EI7" s="3">
        <f>IF(EH7=1,M7,0)</f>
        <v>0</v>
      </c>
      <c r="EJ7" s="3">
        <f>IF(EH7=1,BN7,0)</f>
        <v>0</v>
      </c>
    </row>
    <row r="8" spans="1:140" ht="62.25" customHeight="1">
      <c r="A8" s="22">
        <v>2</v>
      </c>
      <c r="B8" s="42" t="s">
        <v>266</v>
      </c>
      <c r="C8" s="53" t="s">
        <v>267</v>
      </c>
      <c r="D8" s="53" t="s">
        <v>268</v>
      </c>
      <c r="E8" s="42" t="s">
        <v>269</v>
      </c>
      <c r="F8" s="42">
        <v>338570158</v>
      </c>
      <c r="G8" s="44"/>
      <c r="H8" s="22">
        <v>20</v>
      </c>
      <c r="I8" s="51" t="s">
        <v>270</v>
      </c>
      <c r="J8" s="55" t="s">
        <v>271</v>
      </c>
      <c r="K8" s="45">
        <v>1996</v>
      </c>
      <c r="L8" s="45" t="s">
        <v>113</v>
      </c>
      <c r="M8" s="52">
        <v>599</v>
      </c>
      <c r="N8" s="52">
        <v>1871</v>
      </c>
      <c r="O8" s="56">
        <v>24</v>
      </c>
      <c r="P8" s="56">
        <v>7</v>
      </c>
      <c r="Q8" s="22"/>
      <c r="R8" s="22">
        <v>1</v>
      </c>
      <c r="S8" s="22">
        <v>1</v>
      </c>
      <c r="T8" s="22"/>
      <c r="U8" s="22"/>
      <c r="V8" s="22"/>
      <c r="W8" s="22">
        <v>1</v>
      </c>
      <c r="X8" s="22"/>
      <c r="Y8" s="22"/>
      <c r="Z8" s="22">
        <v>1</v>
      </c>
      <c r="AA8" s="22"/>
      <c r="AB8" s="22"/>
      <c r="AC8" s="57">
        <v>126</v>
      </c>
      <c r="AD8" s="22">
        <v>1996</v>
      </c>
      <c r="AE8" s="57">
        <v>500</v>
      </c>
      <c r="AF8" s="22"/>
      <c r="AG8" s="22"/>
      <c r="AH8" s="22"/>
      <c r="AI8" s="22">
        <v>1</v>
      </c>
      <c r="AJ8" s="22"/>
      <c r="AK8" s="22">
        <v>1</v>
      </c>
      <c r="AL8" s="22"/>
      <c r="AM8" s="22"/>
      <c r="AN8" s="22"/>
      <c r="AO8" s="22"/>
      <c r="AP8" s="22"/>
      <c r="AQ8" s="52">
        <v>18000</v>
      </c>
      <c r="AR8" s="52">
        <v>18300</v>
      </c>
      <c r="AS8" s="52">
        <v>19200</v>
      </c>
      <c r="AT8" s="52">
        <v>18700</v>
      </c>
      <c r="AU8" s="21"/>
      <c r="AV8" s="21"/>
      <c r="AW8" s="21"/>
      <c r="AX8" s="21"/>
      <c r="AY8" s="21">
        <v>14124</v>
      </c>
      <c r="AZ8" s="21">
        <v>14996</v>
      </c>
      <c r="BA8" s="21">
        <v>15056</v>
      </c>
      <c r="BB8" s="21">
        <v>12690</v>
      </c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58"/>
      <c r="BR8" s="21"/>
      <c r="BS8" s="21"/>
      <c r="BT8" s="52">
        <v>5924</v>
      </c>
      <c r="BU8" s="52">
        <v>6218</v>
      </c>
      <c r="BV8" s="52">
        <v>6528</v>
      </c>
      <c r="BW8" s="52">
        <v>5323</v>
      </c>
      <c r="BX8" s="21"/>
      <c r="BY8" s="21"/>
      <c r="BZ8" s="21"/>
      <c r="CA8" s="21"/>
      <c r="CB8" s="21"/>
      <c r="CC8" s="21"/>
      <c r="CD8" s="21">
        <v>25622</v>
      </c>
      <c r="CE8" s="21">
        <v>23919</v>
      </c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35"/>
      <c r="DH8" s="35"/>
      <c r="DI8" s="47"/>
      <c r="DJ8" s="21">
        <v>0.095</v>
      </c>
      <c r="DK8" s="21">
        <v>227.1</v>
      </c>
      <c r="DL8" s="21">
        <v>198</v>
      </c>
      <c r="DM8" s="21">
        <v>297.6</v>
      </c>
      <c r="DN8" s="21">
        <v>270.6</v>
      </c>
      <c r="DO8" s="35"/>
      <c r="DP8" s="35"/>
      <c r="DQ8" s="35"/>
      <c r="DR8" s="35"/>
      <c r="DS8" s="35"/>
      <c r="DT8" s="35"/>
      <c r="DU8" s="59" t="s">
        <v>287</v>
      </c>
      <c r="DV8" s="59" t="s">
        <v>284</v>
      </c>
      <c r="DW8" s="59" t="s">
        <v>285</v>
      </c>
      <c r="DX8" s="59" t="s">
        <v>286</v>
      </c>
      <c r="DY8" s="59" t="s">
        <v>286</v>
      </c>
      <c r="EA8" s="3">
        <f>+IF(BD8=1,#REF!,0)</f>
        <v>0</v>
      </c>
      <c r="EB8" s="3" t="e">
        <f>IF(AND(EA8&gt;0,SUM(#REF!)&gt;0),1,0)</f>
        <v>#REF!</v>
      </c>
      <c r="EC8" s="3">
        <f>+IF(BC8=1,1,0)</f>
        <v>0</v>
      </c>
      <c r="ED8" s="1">
        <f>IF(EC8=1,#REF!,0)</f>
        <v>0</v>
      </c>
      <c r="EE8" s="1" t="e">
        <f>IF(AND(EC8=1,SUM(#REF!)&gt;0),1,0)</f>
        <v>#REF!</v>
      </c>
      <c r="EF8" s="1">
        <f>IF(EC8=1,#REF!,0)</f>
        <v>0</v>
      </c>
      <c r="EG8" s="1" t="e">
        <f>+IF(AND(#REF!&gt;0,EF8=0),#REF!,0)</f>
        <v>#REF!</v>
      </c>
      <c r="EH8" s="3">
        <f>IF(OR(BA8=1,BB8=1),1,0)</f>
        <v>0</v>
      </c>
      <c r="EI8" s="3">
        <f>IF(EH8=1,#REF!,0)</f>
        <v>0</v>
      </c>
      <c r="EJ8" s="3">
        <f>IF(EH8=1,BN8,0)</f>
        <v>0</v>
      </c>
    </row>
    <row r="9" spans="1:142" ht="16.5" customHeight="1">
      <c r="A9" s="23" t="s">
        <v>43</v>
      </c>
      <c r="B9" s="23"/>
      <c r="C9" s="24" t="s">
        <v>44</v>
      </c>
      <c r="D9" s="25"/>
      <c r="E9" s="25"/>
      <c r="F9" s="25"/>
      <c r="G9" s="25"/>
      <c r="H9" s="26">
        <f>+SUM(H7:H8)</f>
        <v>80</v>
      </c>
      <c r="I9" s="25"/>
      <c r="J9" s="25"/>
      <c r="K9" s="25"/>
      <c r="L9" s="25"/>
      <c r="M9" s="40">
        <f>+SUM(M7:M8)</f>
        <v>1689</v>
      </c>
      <c r="N9" s="40">
        <f>+SUM(N7:N8)</f>
        <v>4492</v>
      </c>
      <c r="O9" s="40"/>
      <c r="P9" s="40"/>
      <c r="Q9" s="26">
        <f>+SUM(Q7:Q8)</f>
        <v>0</v>
      </c>
      <c r="R9" s="26"/>
      <c r="S9" s="26"/>
      <c r="T9" s="26"/>
      <c r="U9" s="26">
        <f>+SUM(U7:U8)</f>
        <v>1</v>
      </c>
      <c r="V9" s="26">
        <f>+SUM(V7:V8)</f>
        <v>0</v>
      </c>
      <c r="W9" s="26">
        <f>+SUM(W7:W8)</f>
        <v>1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>
        <f>(AT7+AT8)</f>
        <v>75078</v>
      </c>
      <c r="AU9" s="26"/>
      <c r="AV9" s="25"/>
      <c r="AW9" s="40">
        <f aca="true" t="shared" si="0" ref="AW9:BE9">+SUM(AW7:AW8)</f>
        <v>0</v>
      </c>
      <c r="AX9" s="40">
        <f t="shared" si="0"/>
        <v>0</v>
      </c>
      <c r="AY9" s="40">
        <f t="shared" si="0"/>
        <v>14124</v>
      </c>
      <c r="AZ9" s="40">
        <f t="shared" si="0"/>
        <v>32013</v>
      </c>
      <c r="BA9" s="26">
        <f t="shared" si="0"/>
        <v>29537</v>
      </c>
      <c r="BB9" s="26">
        <f t="shared" si="0"/>
        <v>24089</v>
      </c>
      <c r="BC9" s="26">
        <f t="shared" si="0"/>
        <v>0</v>
      </c>
      <c r="BD9" s="26">
        <f t="shared" si="0"/>
        <v>0</v>
      </c>
      <c r="BE9" s="26">
        <f t="shared" si="0"/>
        <v>0</v>
      </c>
      <c r="BF9" s="25"/>
      <c r="BG9" s="26">
        <f aca="true" t="shared" si="1" ref="BG9:BN9">+SUM(BG7:BG8)</f>
        <v>0</v>
      </c>
      <c r="BH9" s="26">
        <f t="shared" si="1"/>
        <v>0</v>
      </c>
      <c r="BI9" s="26">
        <f t="shared" si="1"/>
        <v>0</v>
      </c>
      <c r="BJ9" s="26">
        <f t="shared" si="1"/>
        <v>0</v>
      </c>
      <c r="BK9" s="26">
        <f t="shared" si="1"/>
        <v>0</v>
      </c>
      <c r="BL9" s="26">
        <f t="shared" si="1"/>
        <v>0</v>
      </c>
      <c r="BM9" s="26">
        <f t="shared" si="1"/>
        <v>0</v>
      </c>
      <c r="BN9" s="40">
        <f t="shared" si="1"/>
        <v>0</v>
      </c>
      <c r="BO9" s="40" t="e">
        <f>+BP9/BN9</f>
        <v>#DIV/0!</v>
      </c>
      <c r="BP9" s="40">
        <f>+SUM(BP7:BP8)</f>
        <v>0</v>
      </c>
      <c r="BQ9" s="40">
        <f>+SUM(BQ7:BQ8)</f>
        <v>0</v>
      </c>
      <c r="BR9" s="40"/>
      <c r="BS9" s="40" t="e">
        <f>+BT9/BQ9</f>
        <v>#DIV/0!</v>
      </c>
      <c r="BT9" s="40">
        <f>+SUM(BT7:BT8)</f>
        <v>5924</v>
      </c>
      <c r="BU9" s="40">
        <f>+SUM(BU7:BU8)</f>
        <v>59675.43</v>
      </c>
      <c r="BV9" s="40">
        <f>+BW9/BU9</f>
        <v>0.6337908248000895</v>
      </c>
      <c r="BW9" s="40">
        <f>+SUM(BW7:BW8)</f>
        <v>37821.740000000005</v>
      </c>
      <c r="BX9" s="40">
        <f>+SUM(BX7:BX8)</f>
        <v>0</v>
      </c>
      <c r="BY9" s="40">
        <f>+SUM(BY7:BY8)</f>
        <v>0</v>
      </c>
      <c r="BZ9" s="40">
        <f>+SUM(BZ7:BZ8)</f>
        <v>0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>
        <f>+SUM(DG7:DG8)</f>
        <v>0</v>
      </c>
      <c r="DH9" s="40"/>
      <c r="DI9" s="48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EA9" s="5">
        <f aca="true" t="shared" si="2" ref="EA9:EL9">+SUM(EA7:EA8)</f>
        <v>0</v>
      </c>
      <c r="EB9" s="4" t="e">
        <f t="shared" si="2"/>
        <v>#REF!</v>
      </c>
      <c r="EC9" s="4">
        <f t="shared" si="2"/>
        <v>0</v>
      </c>
      <c r="ED9" s="4">
        <f t="shared" si="2"/>
        <v>0</v>
      </c>
      <c r="EE9" s="4" t="e">
        <f t="shared" si="2"/>
        <v>#REF!</v>
      </c>
      <c r="EF9" s="4">
        <f t="shared" si="2"/>
        <v>0</v>
      </c>
      <c r="EG9" s="4" t="e">
        <f t="shared" si="2"/>
        <v>#REF!</v>
      </c>
      <c r="EH9" s="4">
        <f t="shared" si="2"/>
        <v>0</v>
      </c>
      <c r="EI9" s="4">
        <f t="shared" si="2"/>
        <v>0</v>
      </c>
      <c r="EJ9" s="4">
        <f t="shared" si="2"/>
        <v>0</v>
      </c>
      <c r="EK9" s="4">
        <f t="shared" si="2"/>
        <v>0</v>
      </c>
      <c r="EL9" s="4">
        <f t="shared" si="2"/>
        <v>0</v>
      </c>
    </row>
    <row r="10" spans="1:129" ht="16.5" customHeight="1">
      <c r="A10" s="23" t="s">
        <v>45</v>
      </c>
      <c r="B10" s="23"/>
      <c r="C10" s="24" t="s">
        <v>46</v>
      </c>
      <c r="D10" s="25"/>
      <c r="E10" s="25"/>
      <c r="F10" s="25"/>
      <c r="G10" s="25"/>
      <c r="H10" s="26">
        <f>AVERAGE(H7:H8)</f>
        <v>40</v>
      </c>
      <c r="I10" s="26"/>
      <c r="J10" s="26"/>
      <c r="K10" s="26"/>
      <c r="L10" s="25"/>
      <c r="M10" s="40">
        <f>ROUND(AVERAGE(M7:M8),2)</f>
        <v>844.5</v>
      </c>
      <c r="N10" s="40">
        <f>ROUND(AVERAGE(N7:N8),2)</f>
        <v>2246</v>
      </c>
      <c r="O10" s="40"/>
      <c r="P10" s="40"/>
      <c r="Q10" s="26" t="e">
        <f>AVERAGE(Q7:Q8)</f>
        <v>#DIV/0!</v>
      </c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40" t="e">
        <f>ROUND(AVERAGE(AW7:AW8),2)</f>
        <v>#DIV/0!</v>
      </c>
      <c r="AX10" s="40" t="e">
        <f>ROUND(AVERAGE(AX7:AX8),2)</f>
        <v>#DIV/0!</v>
      </c>
      <c r="AY10" s="40">
        <f>ROUND(AVERAGE(AY7:AY8),2)</f>
        <v>14124</v>
      </c>
      <c r="AZ10" s="40">
        <f>ROUND(AVERAGE(AZ7:AZ8),2)</f>
        <v>16006.5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49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ht="16.5" customHeight="1">
      <c r="A11" s="23" t="s">
        <v>47</v>
      </c>
      <c r="B11" s="23"/>
      <c r="C11" s="24" t="s">
        <v>48</v>
      </c>
      <c r="D11" s="25"/>
      <c r="E11" s="25"/>
      <c r="F11" s="25"/>
      <c r="G11" s="25"/>
      <c r="H11" s="26">
        <f>+MAX(H7:H8)</f>
        <v>60</v>
      </c>
      <c r="I11" s="24"/>
      <c r="J11" s="24"/>
      <c r="K11" s="24"/>
      <c r="L11" s="25"/>
      <c r="M11" s="40">
        <f>+MAX(M7:M8)</f>
        <v>1090</v>
      </c>
      <c r="N11" s="40">
        <f>+MAX(N7:N8)</f>
        <v>2621</v>
      </c>
      <c r="O11" s="40"/>
      <c r="P11" s="40"/>
      <c r="Q11" s="26">
        <f>+MAX(Q7:Q8)</f>
        <v>0</v>
      </c>
      <c r="R11" s="26"/>
      <c r="S11" s="26"/>
      <c r="T11" s="26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40">
        <f>+MAX(AW7:AW8)</f>
        <v>0</v>
      </c>
      <c r="AX11" s="40">
        <f>+MAX(AX7:AX8)</f>
        <v>0</v>
      </c>
      <c r="AY11" s="40">
        <f>+MAX(AY7:AY8)</f>
        <v>14124</v>
      </c>
      <c r="AZ11" s="40">
        <f>+MAX(AZ7:AZ8)</f>
        <v>17017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49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ht="16.5" customHeight="1">
      <c r="A12" s="23" t="s">
        <v>49</v>
      </c>
      <c r="B12" s="23"/>
      <c r="C12" s="24" t="s">
        <v>50</v>
      </c>
      <c r="D12" s="25"/>
      <c r="E12" s="25"/>
      <c r="F12" s="25"/>
      <c r="G12" s="25"/>
      <c r="H12" s="26">
        <f>+MIN(H7:H8)</f>
        <v>20</v>
      </c>
      <c r="I12" s="24"/>
      <c r="J12" s="24"/>
      <c r="K12" s="24"/>
      <c r="L12" s="25"/>
      <c r="M12" s="40">
        <f>+MIN(M7:M8)</f>
        <v>599</v>
      </c>
      <c r="N12" s="40">
        <f>+MIN(N7:N8)</f>
        <v>1871</v>
      </c>
      <c r="O12" s="40"/>
      <c r="P12" s="40"/>
      <c r="Q12" s="26">
        <f>+MIN(Q7:Q8)</f>
        <v>0</v>
      </c>
      <c r="R12" s="26"/>
      <c r="S12" s="26"/>
      <c r="T12" s="26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40">
        <f>+MIN(AW7:AW8)</f>
        <v>0</v>
      </c>
      <c r="AX12" s="40">
        <f>+MIN(AX7:AX8)</f>
        <v>0</v>
      </c>
      <c r="AY12" s="40">
        <f>+MIN(AY7:AY8)</f>
        <v>14124</v>
      </c>
      <c r="AZ12" s="40">
        <f>+MIN(AZ7:AZ8)</f>
        <v>14996</v>
      </c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49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ht="16.5" customHeight="1">
      <c r="A13" s="23" t="s">
        <v>51</v>
      </c>
      <c r="B13" s="23"/>
      <c r="C13" s="24" t="s">
        <v>52</v>
      </c>
      <c r="D13" s="25"/>
      <c r="E13" s="25"/>
      <c r="F13" s="25"/>
      <c r="G13" s="25"/>
      <c r="H13" s="26">
        <f>COUNTBLANK(H7:H8)</f>
        <v>0</v>
      </c>
      <c r="I13" s="24"/>
      <c r="J13" s="24"/>
      <c r="K13" s="24"/>
      <c r="L13" s="26">
        <f>COUNTBLANK(L7:L8)</f>
        <v>0</v>
      </c>
      <c r="M13" s="26">
        <f>COUNTBLANK(M7:M8)</f>
        <v>0</v>
      </c>
      <c r="N13" s="26">
        <f>COUNTBLANK(N7:N8)</f>
        <v>0</v>
      </c>
      <c r="O13" s="26"/>
      <c r="P13" s="26"/>
      <c r="Q13" s="26">
        <f>COUNTBLANK(Q7:Q8)</f>
        <v>2</v>
      </c>
      <c r="R13" s="26"/>
      <c r="S13" s="26"/>
      <c r="T13" s="26"/>
      <c r="U13" s="26">
        <f>COUNTBLANK(U7:U8)</f>
        <v>1</v>
      </c>
      <c r="V13" s="26">
        <f>COUNTBLANK(V7:V8)</f>
        <v>2</v>
      </c>
      <c r="W13" s="26">
        <f>COUNTBLANK(W7:W8)</f>
        <v>1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5"/>
      <c r="AW13" s="26">
        <f aca="true" t="shared" si="3" ref="AW13:BQ13">COUNTBLANK(AW7:AW8)</f>
        <v>2</v>
      </c>
      <c r="AX13" s="26">
        <f t="shared" si="3"/>
        <v>2</v>
      </c>
      <c r="AY13" s="26">
        <f t="shared" si="3"/>
        <v>1</v>
      </c>
      <c r="AZ13" s="26">
        <f t="shared" si="3"/>
        <v>0</v>
      </c>
      <c r="BA13" s="26">
        <f t="shared" si="3"/>
        <v>0</v>
      </c>
      <c r="BB13" s="26">
        <f t="shared" si="3"/>
        <v>0</v>
      </c>
      <c r="BC13" s="26">
        <f t="shared" si="3"/>
        <v>2</v>
      </c>
      <c r="BD13" s="26">
        <f t="shared" si="3"/>
        <v>2</v>
      </c>
      <c r="BE13" s="26">
        <f t="shared" si="3"/>
        <v>2</v>
      </c>
      <c r="BF13" s="26">
        <f t="shared" si="3"/>
        <v>2</v>
      </c>
      <c r="BG13" s="26">
        <f t="shared" si="3"/>
        <v>2</v>
      </c>
      <c r="BH13" s="26">
        <f t="shared" si="3"/>
        <v>2</v>
      </c>
      <c r="BI13" s="26">
        <f t="shared" si="3"/>
        <v>2</v>
      </c>
      <c r="BJ13" s="26">
        <f t="shared" si="3"/>
        <v>2</v>
      </c>
      <c r="BK13" s="26">
        <f t="shared" si="3"/>
        <v>2</v>
      </c>
      <c r="BL13" s="26">
        <f t="shared" si="3"/>
        <v>2</v>
      </c>
      <c r="BM13" s="26">
        <f t="shared" si="3"/>
        <v>2</v>
      </c>
      <c r="BN13" s="26">
        <f t="shared" si="3"/>
        <v>2</v>
      </c>
      <c r="BO13" s="26">
        <f t="shared" si="3"/>
        <v>2</v>
      </c>
      <c r="BP13" s="26">
        <f t="shared" si="3"/>
        <v>2</v>
      </c>
      <c r="BQ13" s="26">
        <f t="shared" si="3"/>
        <v>2</v>
      </c>
      <c r="BR13" s="26"/>
      <c r="BS13" s="26">
        <f aca="true" t="shared" si="4" ref="BS13:BZ13">COUNTBLANK(BS7:BS8)</f>
        <v>2</v>
      </c>
      <c r="BT13" s="26">
        <f t="shared" si="4"/>
        <v>1</v>
      </c>
      <c r="BU13" s="26">
        <f t="shared" si="4"/>
        <v>0</v>
      </c>
      <c r="BV13" s="26">
        <f t="shared" si="4"/>
        <v>0</v>
      </c>
      <c r="BW13" s="26">
        <f t="shared" si="4"/>
        <v>0</v>
      </c>
      <c r="BX13" s="26">
        <f t="shared" si="4"/>
        <v>2</v>
      </c>
      <c r="BY13" s="26">
        <f t="shared" si="4"/>
        <v>2</v>
      </c>
      <c r="BZ13" s="26">
        <f t="shared" si="4"/>
        <v>2</v>
      </c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>
        <f>COUNTBLANK(DG7:DG8)</f>
        <v>2</v>
      </c>
      <c r="DH13" s="26"/>
      <c r="DI13" s="50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</row>
    <row r="16" spans="22:58" ht="13.5">
      <c r="V16" s="1">
        <v>0</v>
      </c>
      <c r="BA16" s="1">
        <f aca="true" t="shared" si="5" ref="BA16:BF16">+COUNTBLANK(BA7:BA8)</f>
        <v>0</v>
      </c>
      <c r="BB16" s="1">
        <f t="shared" si="5"/>
        <v>0</v>
      </c>
      <c r="BC16" s="1">
        <f t="shared" si="5"/>
        <v>2</v>
      </c>
      <c r="BD16" s="1">
        <f t="shared" si="5"/>
        <v>2</v>
      </c>
      <c r="BE16" s="1">
        <f t="shared" si="5"/>
        <v>2</v>
      </c>
      <c r="BF16" s="1">
        <f t="shared" si="5"/>
        <v>2</v>
      </c>
    </row>
  </sheetData>
  <sheetProtection/>
  <mergeCells count="83">
    <mergeCell ref="DO5:DT5"/>
    <mergeCell ref="DJ4:DY4"/>
    <mergeCell ref="DU5:DY5"/>
    <mergeCell ref="DE5:DE6"/>
    <mergeCell ref="DF5:DF6"/>
    <mergeCell ref="DG5:DG6"/>
    <mergeCell ref="DH5:DH6"/>
    <mergeCell ref="DI5:DI6"/>
    <mergeCell ref="DJ5:DN5"/>
    <mergeCell ref="CR5:CV5"/>
    <mergeCell ref="CW5:CW6"/>
    <mergeCell ref="CX5:DA5"/>
    <mergeCell ref="DB5:DB6"/>
    <mergeCell ref="DC5:DC6"/>
    <mergeCell ref="DD5:DD6"/>
    <mergeCell ref="BT5:BW5"/>
    <mergeCell ref="BX5:CA5"/>
    <mergeCell ref="CB5:CE5"/>
    <mergeCell ref="CF5:CI5"/>
    <mergeCell ref="CJ5:CM5"/>
    <mergeCell ref="CN5:CQ5"/>
    <mergeCell ref="AU5:AX5"/>
    <mergeCell ref="AY5:BB5"/>
    <mergeCell ref="BC5:BF5"/>
    <mergeCell ref="BG5:BJ5"/>
    <mergeCell ref="BK5:BN5"/>
    <mergeCell ref="BO5:BS5"/>
    <mergeCell ref="AL5:AL6"/>
    <mergeCell ref="AM5:AM6"/>
    <mergeCell ref="AN5:AN6"/>
    <mergeCell ref="AO5:AO6"/>
    <mergeCell ref="AP5:AP6"/>
    <mergeCell ref="AQ5:AT5"/>
    <mergeCell ref="AF5:AF6"/>
    <mergeCell ref="AG5:AG6"/>
    <mergeCell ref="AH5:AH6"/>
    <mergeCell ref="AI5:AI6"/>
    <mergeCell ref="AJ5:AJ6"/>
    <mergeCell ref="AK5:AK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F4:AJ4"/>
    <mergeCell ref="AK4:AP4"/>
    <mergeCell ref="AQ4:BS4"/>
    <mergeCell ref="BT4:CW4"/>
    <mergeCell ref="CX4:DI4"/>
    <mergeCell ref="B5:B6"/>
    <mergeCell ref="C5:C6"/>
    <mergeCell ref="D5:D6"/>
    <mergeCell ref="E5:E6"/>
    <mergeCell ref="F5:F6"/>
    <mergeCell ref="A1:DI1"/>
    <mergeCell ref="B2:C2"/>
    <mergeCell ref="A4:A6"/>
    <mergeCell ref="B4:D4"/>
    <mergeCell ref="E4:G4"/>
    <mergeCell ref="H4:Q4"/>
    <mergeCell ref="R4:T4"/>
    <mergeCell ref="U4:W4"/>
    <mergeCell ref="X4:AD4"/>
    <mergeCell ref="AE4:A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Elżbieta Król</cp:lastModifiedBy>
  <cp:lastPrinted>2015-11-20T07:09:51Z</cp:lastPrinted>
  <dcterms:created xsi:type="dcterms:W3CDTF">2015-05-12T06:29:06Z</dcterms:created>
  <dcterms:modified xsi:type="dcterms:W3CDTF">2015-11-20T07:10:03Z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